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EE12F28F-EC7D-4128-9A76-DDCD99D2A24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opći dio I" sheetId="1" r:id="rId1"/>
    <sheet name="opći dio II" sheetId="2" r:id="rId2"/>
    <sheet name="posebni dio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C13" i="4"/>
  <c r="D77" i="4"/>
  <c r="E77" i="4"/>
  <c r="F77" i="4"/>
  <c r="C77" i="4"/>
  <c r="E20" i="2"/>
  <c r="C58" i="1"/>
  <c r="E56" i="1"/>
  <c r="F56" i="1"/>
  <c r="B56" i="1"/>
  <c r="C47" i="1"/>
  <c r="D47" i="1"/>
  <c r="E47" i="1"/>
  <c r="E46" i="1" s="1"/>
  <c r="F47" i="1"/>
  <c r="F46" i="1" s="1"/>
  <c r="C46" i="1"/>
  <c r="D46" i="1"/>
  <c r="B47" i="1"/>
  <c r="B46" i="1"/>
  <c r="B63" i="4"/>
  <c r="D158" i="4"/>
  <c r="E158" i="4"/>
  <c r="F158" i="4"/>
  <c r="C154" i="4"/>
  <c r="D154" i="4"/>
  <c r="E154" i="4"/>
  <c r="F154" i="4"/>
  <c r="C151" i="4"/>
  <c r="D151" i="4"/>
  <c r="E151" i="4"/>
  <c r="F151" i="4"/>
  <c r="F150" i="4" s="1"/>
  <c r="F149" i="4" s="1"/>
  <c r="F148" i="4" s="1"/>
  <c r="E150" i="4"/>
  <c r="E149" i="4" s="1"/>
  <c r="E148" i="4" s="1"/>
  <c r="B158" i="4"/>
  <c r="B154" i="4"/>
  <c r="B151" i="4"/>
  <c r="A151" i="4"/>
  <c r="A148" i="4"/>
  <c r="A149" i="4"/>
  <c r="A150" i="4"/>
  <c r="A152" i="4"/>
  <c r="A153" i="4"/>
  <c r="A154" i="4"/>
  <c r="A155" i="4"/>
  <c r="A156" i="4"/>
  <c r="A157" i="4"/>
  <c r="A158" i="4"/>
  <c r="A159" i="4"/>
  <c r="C129" i="4"/>
  <c r="D129" i="4"/>
  <c r="E129" i="4"/>
  <c r="F129" i="4"/>
  <c r="C126" i="4"/>
  <c r="D126" i="4"/>
  <c r="E126" i="4"/>
  <c r="F126" i="4"/>
  <c r="B126" i="4"/>
  <c r="B129" i="4"/>
  <c r="B150" i="4" l="1"/>
  <c r="B149" i="4" s="1"/>
  <c r="B148" i="4" s="1"/>
  <c r="B24" i="4" s="1"/>
  <c r="F125" i="4"/>
  <c r="F124" i="4" s="1"/>
  <c r="F123" i="4" s="1"/>
  <c r="F122" i="4" s="1"/>
  <c r="F121" i="4" s="1"/>
  <c r="F120" i="4" s="1"/>
  <c r="F119" i="4" s="1"/>
  <c r="F21" i="4" s="1"/>
  <c r="E125" i="4"/>
  <c r="E124" i="4" s="1"/>
  <c r="E123" i="4" s="1"/>
  <c r="E122" i="4" s="1"/>
  <c r="E121" i="4" s="1"/>
  <c r="E120" i="4" s="1"/>
  <c r="E119" i="4" s="1"/>
  <c r="E21" i="4" s="1"/>
  <c r="D150" i="4"/>
  <c r="D149" i="4" s="1"/>
  <c r="D148" i="4" s="1"/>
  <c r="C150" i="4"/>
  <c r="C149" i="4" s="1"/>
  <c r="C148" i="4" s="1"/>
  <c r="C24" i="4" s="1"/>
  <c r="D125" i="4"/>
  <c r="D124" i="4" s="1"/>
  <c r="D123" i="4" s="1"/>
  <c r="D122" i="4" s="1"/>
  <c r="D121" i="4" s="1"/>
  <c r="D120" i="4" s="1"/>
  <c r="D119" i="4" s="1"/>
  <c r="D21" i="4" s="1"/>
  <c r="B125" i="4"/>
  <c r="B124" i="4" s="1"/>
  <c r="C125" i="4"/>
  <c r="C124" i="4" s="1"/>
  <c r="C123" i="4" s="1"/>
  <c r="C122" i="4" s="1"/>
  <c r="C121" i="4" s="1"/>
  <c r="C120" i="4" s="1"/>
  <c r="C119" i="4" s="1"/>
  <c r="C21" i="4" s="1"/>
  <c r="B8" i="4" l="1"/>
  <c r="C8" i="4"/>
  <c r="D8" i="4"/>
  <c r="E8" i="4"/>
  <c r="F8" i="4"/>
  <c r="G37" i="2"/>
  <c r="H37" i="2" s="1"/>
  <c r="E37" i="2"/>
  <c r="F52" i="4" l="1"/>
  <c r="E52" i="4"/>
  <c r="C84" i="4"/>
  <c r="B114" i="4"/>
  <c r="B112" i="4"/>
  <c r="B105" i="4"/>
  <c r="B51" i="1"/>
  <c r="B49" i="1"/>
  <c r="C114" i="4" l="1"/>
  <c r="C112" i="4"/>
  <c r="D30" i="2"/>
  <c r="D29" i="2"/>
  <c r="E28" i="2"/>
  <c r="F28" i="2"/>
  <c r="G28" i="2"/>
  <c r="E24" i="2"/>
  <c r="F24" i="2"/>
  <c r="G24" i="2"/>
  <c r="F20" i="2"/>
  <c r="G20" i="2"/>
  <c r="E16" i="2"/>
  <c r="F16" i="2"/>
  <c r="G16" i="2"/>
  <c r="E12" i="2"/>
  <c r="F12" i="2"/>
  <c r="G12" i="2"/>
  <c r="D28" i="2"/>
  <c r="D24" i="2"/>
  <c r="D20" i="2"/>
  <c r="D16" i="2"/>
  <c r="D12" i="2"/>
  <c r="C51" i="1"/>
  <c r="C49" i="1"/>
  <c r="B96" i="4"/>
  <c r="B77" i="4"/>
  <c r="B73" i="4"/>
  <c r="B82" i="4"/>
  <c r="C29" i="2"/>
  <c r="C30" i="2"/>
  <c r="C28" i="2"/>
  <c r="C24" i="2"/>
  <c r="C20" i="2"/>
  <c r="C16" i="2"/>
  <c r="B72" i="4" l="1"/>
  <c r="C31" i="2"/>
  <c r="B54" i="1"/>
  <c r="B59" i="1" s="1"/>
  <c r="B44" i="1"/>
  <c r="B21" i="1"/>
  <c r="B26" i="1" s="1"/>
  <c r="B19" i="1"/>
  <c r="B17" i="1"/>
  <c r="B15" i="1"/>
  <c r="B13" i="1"/>
  <c r="B35" i="1" l="1"/>
  <c r="B39" i="1"/>
  <c r="B9" i="1"/>
  <c r="B23" i="1" l="1"/>
  <c r="B25" i="1"/>
  <c r="B27" i="1" s="1"/>
  <c r="B29" i="1" s="1"/>
  <c r="B58" i="1"/>
  <c r="B60" i="1" s="1"/>
  <c r="C82" i="4" l="1"/>
  <c r="C9" i="1" l="1"/>
  <c r="C13" i="1"/>
  <c r="C15" i="1"/>
  <c r="C17" i="1"/>
  <c r="C19" i="1"/>
  <c r="C21" i="1"/>
  <c r="C23" i="1" l="1"/>
  <c r="C25" i="1" s="1"/>
  <c r="C27" i="1" s="1"/>
  <c r="C29" i="1" s="1"/>
  <c r="D9" i="1"/>
  <c r="D13" i="1"/>
  <c r="D15" i="1"/>
  <c r="D17" i="1"/>
  <c r="D19" i="1"/>
  <c r="D21" i="1"/>
  <c r="D26" i="1" s="1"/>
  <c r="E21" i="1"/>
  <c r="E23" i="1" s="1"/>
  <c r="F21" i="1"/>
  <c r="F26" i="1" s="1"/>
  <c r="E25" i="1"/>
  <c r="F25" i="1"/>
  <c r="C35" i="1"/>
  <c r="D35" i="1"/>
  <c r="C39" i="1"/>
  <c r="D39" i="1"/>
  <c r="D58" i="1" s="1"/>
  <c r="C44" i="1"/>
  <c r="D44" i="1"/>
  <c r="D51" i="1"/>
  <c r="F51" i="1"/>
  <c r="C54" i="1"/>
  <c r="D54" i="1"/>
  <c r="E58" i="1"/>
  <c r="F58" i="1"/>
  <c r="E59" i="1"/>
  <c r="D56" i="1" l="1"/>
  <c r="C59" i="1"/>
  <c r="C56" i="1"/>
  <c r="D25" i="1"/>
  <c r="D27" i="1" s="1"/>
  <c r="F27" i="1"/>
  <c r="F29" i="1" s="1"/>
  <c r="E60" i="1"/>
  <c r="D23" i="1"/>
  <c r="E26" i="1"/>
  <c r="E27" i="1" s="1"/>
  <c r="E29" i="1" s="1"/>
  <c r="F59" i="1"/>
  <c r="F60" i="1" s="1"/>
  <c r="D59" i="1"/>
  <c r="F23" i="1"/>
  <c r="C60" i="1" l="1"/>
  <c r="D60" i="1"/>
  <c r="D73" i="4" l="1"/>
  <c r="D96" i="4" l="1"/>
  <c r="C96" i="4"/>
  <c r="C73" i="4"/>
  <c r="C72" i="4" s="1"/>
  <c r="D82" i="4"/>
  <c r="E96" i="4" l="1"/>
  <c r="E82" i="4"/>
  <c r="E30" i="2"/>
  <c r="F30" i="2"/>
  <c r="G30" i="2"/>
  <c r="E29" i="2"/>
  <c r="F29" i="2"/>
  <c r="G29" i="2"/>
  <c r="C117" i="4"/>
  <c r="C146" i="4"/>
  <c r="B146" i="4"/>
  <c r="C143" i="4"/>
  <c r="B143" i="4"/>
  <c r="C139" i="4"/>
  <c r="C105" i="4"/>
  <c r="C94" i="4"/>
  <c r="C71" i="4"/>
  <c r="C70" i="4" s="1"/>
  <c r="C69" i="4" s="1"/>
  <c r="C68" i="4" s="1"/>
  <c r="C67" i="4" s="1"/>
  <c r="C61" i="4"/>
  <c r="C60" i="4" s="1"/>
  <c r="C59" i="4" s="1"/>
  <c r="C58" i="4" s="1"/>
  <c r="C57" i="4" s="1"/>
  <c r="C56" i="4" s="1"/>
  <c r="C55" i="4" s="1"/>
  <c r="C18" i="4" s="1"/>
  <c r="C50" i="4"/>
  <c r="C49" i="4" s="1"/>
  <c r="D50" i="4"/>
  <c r="D49" i="4" s="1"/>
  <c r="E49" i="4"/>
  <c r="F49" i="4"/>
  <c r="C42" i="4"/>
  <c r="C41" i="4" s="1"/>
  <c r="C40" i="4" s="1"/>
  <c r="C39" i="4" s="1"/>
  <c r="C38" i="4" s="1"/>
  <c r="C37" i="4" s="1"/>
  <c r="C36" i="4" s="1"/>
  <c r="D42" i="4"/>
  <c r="D41" i="4" s="1"/>
  <c r="D40" i="4" s="1"/>
  <c r="D39" i="4" s="1"/>
  <c r="D38" i="4" s="1"/>
  <c r="D37" i="4" s="1"/>
  <c r="D36" i="4" s="1"/>
  <c r="E41" i="4"/>
  <c r="F41" i="4"/>
  <c r="C32" i="4"/>
  <c r="C31" i="4" s="1"/>
  <c r="C30" i="4" s="1"/>
  <c r="C29" i="4" s="1"/>
  <c r="C28" i="4" s="1"/>
  <c r="C27" i="4" s="1"/>
  <c r="C26" i="4" s="1"/>
  <c r="C104" i="4" l="1"/>
  <c r="C103" i="4"/>
  <c r="C102" i="4" s="1"/>
  <c r="C101" i="4" s="1"/>
  <c r="C100" i="4" s="1"/>
  <c r="C99" i="4" s="1"/>
  <c r="C98" i="4" s="1"/>
  <c r="C17" i="4" s="1"/>
  <c r="F40" i="4"/>
  <c r="F39" i="4" s="1"/>
  <c r="F38" i="4" s="1"/>
  <c r="F37" i="4" s="1"/>
  <c r="F36" i="4" s="1"/>
  <c r="E40" i="4"/>
  <c r="E39" i="4" s="1"/>
  <c r="E38" i="4" s="1"/>
  <c r="E37" i="4" s="1"/>
  <c r="E36" i="4" s="1"/>
  <c r="C66" i="4"/>
  <c r="C19" i="4"/>
  <c r="C93" i="4"/>
  <c r="C92" i="4" s="1"/>
  <c r="C91" i="4" s="1"/>
  <c r="C90" i="4" s="1"/>
  <c r="C89" i="4" s="1"/>
  <c r="C88" i="4" s="1"/>
  <c r="C87" i="4" s="1"/>
  <c r="D31" i="2"/>
  <c r="F31" i="2"/>
  <c r="E31" i="2"/>
  <c r="G31" i="2"/>
  <c r="D61" i="4"/>
  <c r="D60" i="4" s="1"/>
  <c r="D59" i="4" s="1"/>
  <c r="D58" i="4" s="1"/>
  <c r="D57" i="4" s="1"/>
  <c r="D56" i="4" s="1"/>
  <c r="D55" i="4" s="1"/>
  <c r="D18" i="4" s="1"/>
  <c r="C53" i="4"/>
  <c r="C52" i="4" s="1"/>
  <c r="C20" i="4" s="1"/>
  <c r="D72" i="4"/>
  <c r="D71" i="4" s="1"/>
  <c r="D70" i="4" s="1"/>
  <c r="D69" i="4" s="1"/>
  <c r="D68" i="4" s="1"/>
  <c r="D67" i="4" s="1"/>
  <c r="D19" i="4" s="1"/>
  <c r="D143" i="4"/>
  <c r="C138" i="4"/>
  <c r="C137" i="4" s="1"/>
  <c r="C136" i="4" s="1"/>
  <c r="C135" i="4" s="1"/>
  <c r="C134" i="4" s="1"/>
  <c r="C133" i="4" s="1"/>
  <c r="C132" i="4" s="1"/>
  <c r="C131" i="4" s="1"/>
  <c r="C23" i="4" s="1"/>
  <c r="D117" i="4"/>
  <c r="D32" i="4"/>
  <c r="D31" i="4" s="1"/>
  <c r="D30" i="4" s="1"/>
  <c r="D29" i="4" s="1"/>
  <c r="D28" i="4" s="1"/>
  <c r="D27" i="4" s="1"/>
  <c r="D26" i="4" s="1"/>
  <c r="B139" i="4"/>
  <c r="B138" i="4" s="1"/>
  <c r="B137" i="4" s="1"/>
  <c r="B136" i="4" s="1"/>
  <c r="B135" i="4" s="1"/>
  <c r="B134" i="4" s="1"/>
  <c r="B133" i="4" s="1"/>
  <c r="B132" i="4" s="1"/>
  <c r="B131" i="4" s="1"/>
  <c r="B23" i="4" s="1"/>
  <c r="B123" i="4"/>
  <c r="B117" i="4"/>
  <c r="B110" i="4"/>
  <c r="B104" i="4" s="1"/>
  <c r="B94" i="4"/>
  <c r="B93" i="4" s="1"/>
  <c r="B61" i="4"/>
  <c r="B53" i="4"/>
  <c r="B52" i="4" s="1"/>
  <c r="B50" i="4"/>
  <c r="B49" i="4" s="1"/>
  <c r="B42" i="4"/>
  <c r="B32" i="4"/>
  <c r="B31" i="4" s="1"/>
  <c r="B60" i="4" l="1"/>
  <c r="B59" i="4" s="1"/>
  <c r="B58" i="4" s="1"/>
  <c r="B57" i="4" s="1"/>
  <c r="B56" i="4" s="1"/>
  <c r="B55" i="4" s="1"/>
  <c r="B18" i="4" s="1"/>
  <c r="C22" i="4"/>
  <c r="C86" i="4"/>
  <c r="B122" i="4"/>
  <c r="B121" i="4" s="1"/>
  <c r="B120" i="4" s="1"/>
  <c r="B119" i="4" s="1"/>
  <c r="B21" i="4" s="1"/>
  <c r="B92" i="4"/>
  <c r="B91" i="4" s="1"/>
  <c r="B90" i="4" s="1"/>
  <c r="B89" i="4" s="1"/>
  <c r="B88" i="4" s="1"/>
  <c r="B30" i="4"/>
  <c r="B29" i="4" s="1"/>
  <c r="B28" i="4" s="1"/>
  <c r="B27" i="4" s="1"/>
  <c r="B26" i="4" s="1"/>
  <c r="B41" i="4"/>
  <c r="B20" i="4" s="1"/>
  <c r="B103" i="4"/>
  <c r="B102" i="4" s="1"/>
  <c r="B101" i="4" s="1"/>
  <c r="B100" i="4" s="1"/>
  <c r="B99" i="4" s="1"/>
  <c r="B98" i="4" s="1"/>
  <c r="B17" i="4" s="1"/>
  <c r="F96" i="4"/>
  <c r="C48" i="4"/>
  <c r="C47" i="4" s="1"/>
  <c r="C46" i="4" s="1"/>
  <c r="C45" i="4" s="1"/>
  <c r="C44" i="4" s="1"/>
  <c r="C25" i="4" s="1"/>
  <c r="F82" i="4"/>
  <c r="D66" i="4"/>
  <c r="D53" i="4"/>
  <c r="D52" i="4" s="1"/>
  <c r="D94" i="4"/>
  <c r="D93" i="4" s="1"/>
  <c r="D92" i="4" s="1"/>
  <c r="D91" i="4" s="1"/>
  <c r="D90" i="4" s="1"/>
  <c r="D89" i="4" s="1"/>
  <c r="D88" i="4" s="1"/>
  <c r="D87" i="4" s="1"/>
  <c r="D146" i="4"/>
  <c r="D139" i="4"/>
  <c r="D114" i="4"/>
  <c r="D110" i="4"/>
  <c r="D105" i="4"/>
  <c r="B48" i="4"/>
  <c r="B47" i="4" s="1"/>
  <c r="B46" i="4" s="1"/>
  <c r="B45" i="4" s="1"/>
  <c r="B44" i="4" s="1"/>
  <c r="B71" i="4"/>
  <c r="B70" i="4" s="1"/>
  <c r="B69" i="4" s="1"/>
  <c r="B68" i="4" s="1"/>
  <c r="B67" i="4" s="1"/>
  <c r="B19" i="4" s="1"/>
  <c r="D104" i="4" l="1"/>
  <c r="D103" i="4" s="1"/>
  <c r="D102" i="4" s="1"/>
  <c r="D101" i="4" s="1"/>
  <c r="D100" i="4" s="1"/>
  <c r="D99" i="4" s="1"/>
  <c r="D98" i="4" s="1"/>
  <c r="D17" i="4" s="1"/>
  <c r="D22" i="4"/>
  <c r="B14" i="4"/>
  <c r="B87" i="4"/>
  <c r="B22" i="4" s="1"/>
  <c r="C14" i="4"/>
  <c r="C12" i="4" s="1"/>
  <c r="C11" i="4" s="1"/>
  <c r="C10" i="4" s="1"/>
  <c r="D48" i="4"/>
  <c r="D47" i="4" s="1"/>
  <c r="D46" i="4" s="1"/>
  <c r="D45" i="4" s="1"/>
  <c r="D44" i="4" s="1"/>
  <c r="D25" i="4" s="1"/>
  <c r="D20" i="4"/>
  <c r="B40" i="4"/>
  <c r="B39" i="4" s="1"/>
  <c r="B38" i="4" s="1"/>
  <c r="E61" i="4"/>
  <c r="E60" i="4" s="1"/>
  <c r="E59" i="4" s="1"/>
  <c r="E58" i="4" s="1"/>
  <c r="E57" i="4" s="1"/>
  <c r="E56" i="4" s="1"/>
  <c r="E55" i="4" s="1"/>
  <c r="E18" i="4" s="1"/>
  <c r="E72" i="4"/>
  <c r="E71" i="4" s="1"/>
  <c r="E70" i="4" s="1"/>
  <c r="E69" i="4" s="1"/>
  <c r="E68" i="4" s="1"/>
  <c r="E67" i="4" s="1"/>
  <c r="E19" i="4" s="1"/>
  <c r="D138" i="4"/>
  <c r="D137" i="4" s="1"/>
  <c r="D136" i="4" s="1"/>
  <c r="D135" i="4" s="1"/>
  <c r="D134" i="4" s="1"/>
  <c r="D133" i="4" s="1"/>
  <c r="D132" i="4" s="1"/>
  <c r="D131" i="4" s="1"/>
  <c r="D23" i="4" s="1"/>
  <c r="E143" i="4"/>
  <c r="E117" i="4"/>
  <c r="E104" i="4" s="1"/>
  <c r="E31" i="4"/>
  <c r="B66" i="4"/>
  <c r="B13" i="4" l="1"/>
  <c r="B12" i="4" s="1"/>
  <c r="B11" i="4" s="1"/>
  <c r="B10" i="4" s="1"/>
  <c r="B86" i="4"/>
  <c r="D86" i="4"/>
  <c r="E30" i="4"/>
  <c r="E29" i="4" s="1"/>
  <c r="E28" i="4" s="1"/>
  <c r="E27" i="4" s="1"/>
  <c r="E26" i="4" s="1"/>
  <c r="E20" i="4"/>
  <c r="B37" i="4"/>
  <c r="B36" i="4" s="1"/>
  <c r="B25" i="4" s="1"/>
  <c r="D13" i="4"/>
  <c r="D12" i="4" s="1"/>
  <c r="D11" i="4" s="1"/>
  <c r="D10" i="4" s="1"/>
  <c r="E48" i="4"/>
  <c r="E47" i="4" s="1"/>
  <c r="E46" i="4" s="1"/>
  <c r="E45" i="4" s="1"/>
  <c r="E44" i="4" s="1"/>
  <c r="E94" i="4"/>
  <c r="E93" i="4" s="1"/>
  <c r="E92" i="4" s="1"/>
  <c r="E91" i="4" s="1"/>
  <c r="E90" i="4" s="1"/>
  <c r="E89" i="4" s="1"/>
  <c r="E88" i="4" s="1"/>
  <c r="E87" i="4" s="1"/>
  <c r="E66" i="4"/>
  <c r="E146" i="4"/>
  <c r="E22" i="4" l="1"/>
  <c r="E25" i="4"/>
  <c r="F61" i="4"/>
  <c r="F60" i="4" s="1"/>
  <c r="F59" i="4" s="1"/>
  <c r="F58" i="4" s="1"/>
  <c r="F57" i="4" s="1"/>
  <c r="F56" i="4" s="1"/>
  <c r="F55" i="4" s="1"/>
  <c r="F18" i="4" s="1"/>
  <c r="F72" i="4"/>
  <c r="F71" i="4" s="1"/>
  <c r="F70" i="4" s="1"/>
  <c r="F69" i="4" s="1"/>
  <c r="F68" i="4" s="1"/>
  <c r="F67" i="4" s="1"/>
  <c r="F19" i="4" s="1"/>
  <c r="E138" i="4"/>
  <c r="F143" i="4"/>
  <c r="E103" i="4"/>
  <c r="E102" i="4" s="1"/>
  <c r="E101" i="4" s="1"/>
  <c r="E100" i="4" s="1"/>
  <c r="E99" i="4" s="1"/>
  <c r="E98" i="4" s="1"/>
  <c r="E17" i="4" s="1"/>
  <c r="F31" i="4"/>
  <c r="E86" i="4" l="1"/>
  <c r="F30" i="4"/>
  <c r="F29" i="4" s="1"/>
  <c r="F28" i="4" s="1"/>
  <c r="F27" i="4" s="1"/>
  <c r="F26" i="4" s="1"/>
  <c r="F20" i="4"/>
  <c r="E137" i="4"/>
  <c r="F48" i="4"/>
  <c r="F47" i="4" s="1"/>
  <c r="F46" i="4" s="1"/>
  <c r="F45" i="4" s="1"/>
  <c r="F44" i="4" s="1"/>
  <c r="F25" i="4" s="1"/>
  <c r="F94" i="4"/>
  <c r="F93" i="4" s="1"/>
  <c r="F92" i="4" s="1"/>
  <c r="F91" i="4" s="1"/>
  <c r="F90" i="4" s="1"/>
  <c r="F89" i="4" s="1"/>
  <c r="F88" i="4" s="1"/>
  <c r="F87" i="4" s="1"/>
  <c r="F66" i="4"/>
  <c r="F146" i="4"/>
  <c r="F114" i="4"/>
  <c r="F104" i="4" s="1"/>
  <c r="F22" i="4" l="1"/>
  <c r="F14" i="4"/>
  <c r="E136" i="4"/>
  <c r="F138" i="4"/>
  <c r="F103" i="4"/>
  <c r="F102" i="4" s="1"/>
  <c r="F101" i="4" s="1"/>
  <c r="F100" i="4" s="1"/>
  <c r="F99" i="4" s="1"/>
  <c r="F98" i="4" s="1"/>
  <c r="F17" i="4" s="1"/>
  <c r="F86" i="4" l="1"/>
  <c r="F137" i="4"/>
  <c r="E135" i="4"/>
  <c r="F136" i="4" l="1"/>
  <c r="E134" i="4"/>
  <c r="F135" i="4" l="1"/>
  <c r="E133" i="4"/>
  <c r="F134" i="4" l="1"/>
  <c r="E132" i="4"/>
  <c r="E14" i="4" l="1"/>
  <c r="F133" i="4"/>
  <c r="E131" i="4"/>
  <c r="E23" i="4" s="1"/>
  <c r="F132" i="4" l="1"/>
  <c r="E13" i="4"/>
  <c r="E12" i="4" s="1"/>
  <c r="E11" i="4" s="1"/>
  <c r="E10" i="4" s="1"/>
  <c r="F131" i="4" l="1"/>
  <c r="F23" i="4" s="1"/>
  <c r="F13" i="4" l="1"/>
  <c r="F12" i="4" s="1"/>
  <c r="F11" i="4" s="1"/>
  <c r="F10" i="4" s="1"/>
</calcChain>
</file>

<file path=xl/sharedStrings.xml><?xml version="1.0" encoding="utf-8"?>
<sst xmlns="http://schemas.openxmlformats.org/spreadsheetml/2006/main" count="250" uniqueCount="140">
  <si>
    <t>Oznaka</t>
  </si>
  <si>
    <t>63 Pomoći iz inozemstva i od subjekata unutar općeg proračuna</t>
  </si>
  <si>
    <t>634 Pomoći od izvanproračunskih korisnika</t>
  </si>
  <si>
    <t>636 Pomoći proračunskim korisnicima iz proračuna koji im nije nadležan</t>
  </si>
  <si>
    <t>638 Pomoći temeljem prijenosa EU sredstava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</si>
  <si>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</si>
  <si>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</si>
  <si>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</si>
  <si>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</si>
  <si>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</si>
  <si>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</si>
  <si>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67 Prihodi iz nadležnog proračuna i od HZZO-a temeljem ugovornih obveza</t>
  </si>
  <si>
    <t>671 Prihodi iz nadležnog proračuna za financiranje redovne djelatnosti proračunskih korisnika</t>
  </si>
  <si>
    <t>72 Prihodi od prodaje proizvedene dugotrajne imovine</t>
  </si>
  <si>
    <t>721 Prihodi od prodaje građevinskih objekata</t>
  </si>
  <si>
    <t>SVEUKUPNO PRIHODI</t>
  </si>
  <si>
    <t>6 Prihodi poslovanja</t>
  </si>
  <si>
    <t>7 Prihodi od prodaje nefinancijske imovine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</si>
  <si>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</si>
  <si>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</si>
  <si>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</si>
  <si>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</si>
  <si>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</si>
  <si>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</si>
  <si>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</si>
  <si>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</si>
  <si>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</si>
  <si>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34 Financijski rashodi</t>
  </si>
  <si>
    <t>343 Ostali financijski rashodi</t>
  </si>
  <si>
    <t>42 Rashodi za nabavu proizvedene dugotrajne imovine</t>
  </si>
  <si>
    <t>422 Postrojenja i oprema</t>
  </si>
  <si>
    <t>45 Rashodi za dodatna ulaganja na nefinancijskoj imovini</t>
  </si>
  <si>
    <t>451 Dodatna ulaganja na građevinskim objektima</t>
  </si>
  <si>
    <t>SVEUKUPNO RASHODI</t>
  </si>
  <si>
    <t>3 Rashodi poslovanja</t>
  </si>
  <si>
    <t>4 Rashodi za nabavu nefinancijske imovine</t>
  </si>
  <si>
    <t xml:space="preserve"> RAČUN PRIHODA I RASHODA</t>
  </si>
  <si>
    <t>RAČUN PRIHODA I RASHODA</t>
  </si>
  <si>
    <t>UKUPNO PRIHODI I VIŠAK ZA POKRIĆE RASHODA</t>
  </si>
  <si>
    <t>UKUPNO RASHODI I IZDACI</t>
  </si>
  <si>
    <t xml:space="preserve"> PRIHODI I PRIMICI</t>
  </si>
  <si>
    <t>OZNAKA IF</t>
  </si>
  <si>
    <t>NAZIV IZVORA FINANCIRANJA</t>
  </si>
  <si>
    <t>Opći prihodi i primici</t>
  </si>
  <si>
    <t>PRIHODI</t>
  </si>
  <si>
    <t>RASHODI</t>
  </si>
  <si>
    <t>VIŠAK/MANJAK</t>
  </si>
  <si>
    <t>Vlastiti prihodi</t>
  </si>
  <si>
    <t>Pomoći</t>
  </si>
  <si>
    <t>Prihodi za posebne namjene</t>
  </si>
  <si>
    <t>UKUPNI PRIHODI</t>
  </si>
  <si>
    <t>UKUPNI RASHODI</t>
  </si>
  <si>
    <t>SVEUKUPNO</t>
  </si>
  <si>
    <t>RAZDJEL: 003 UPRAVNI ODJEL ZA ŠKOLSTVO</t>
  </si>
  <si>
    <t>GLAVA: 003 - 41 UČENIČKI DOM KARLOVAC</t>
  </si>
  <si>
    <t>19749 UČENIČKI DOM KARLOVAC</t>
  </si>
  <si>
    <t>izvor: POMOĆI IZ NENADLEŽNIH PRORAČUNA - KORISNICI</t>
  </si>
  <si>
    <t>izvor: POMOĆI-FOND EU KORISNICI</t>
  </si>
  <si>
    <t>izvor: PRIHOD ZA POSEBNE NAMJENE - volonteri - korisnici</t>
  </si>
  <si>
    <t>izvor: PRIHODI ZA POSEBNE NAMJENE - korisnici</t>
  </si>
  <si>
    <t>izvor: 01 Opći prihodi i primici</t>
  </si>
  <si>
    <t>izvor: 03 Vlastiti prihodi</t>
  </si>
  <si>
    <t>izvor: 05 Pomoći</t>
  </si>
  <si>
    <t>izvor: 56 Fondovi EU-a</t>
  </si>
  <si>
    <t>P008-03-001 Zakonski standard javnih ustanova SŠ</t>
  </si>
  <si>
    <t>A37-008-03-001 Odgojnoobrazovno, administrativno i tehničko osoblje</t>
  </si>
  <si>
    <t>0 Javnost</t>
  </si>
  <si>
    <t>09 OBRAZOVANJE</t>
  </si>
  <si>
    <t>092 Srednjoškolsko obrazovanje</t>
  </si>
  <si>
    <t>Funk. kl.: 0922 Više srednjoškolsko obrazovanje</t>
  </si>
  <si>
    <t>A38-008-03-001 Operativni plan TIO - SŠ</t>
  </si>
  <si>
    <t>A39-008-03-001 Prehrana i smještaj - učenički domovi</t>
  </si>
  <si>
    <t>P008-05-001 Program javnih potreba iznad standarda - vlastiti prihodi</t>
  </si>
  <si>
    <t>A42-008-05-001 Javne potrebe iznad standarda-vlastiti prihodi</t>
  </si>
  <si>
    <t>096 Dodatne usluge u obrazovanju</t>
  </si>
  <si>
    <t>Funk. kl.: 0960 Dodatne usluge u obrazovanju</t>
  </si>
  <si>
    <t>Javne potrebe iznad zakonskog standarda SŠ</t>
  </si>
  <si>
    <t>151 Prihodi od nefinancijske imovine i nadoknade štete s osnova osiguranja</t>
  </si>
  <si>
    <t>7 Namjenski primici od zaduživanja</t>
  </si>
  <si>
    <t>71 Namjenski primici od zaduživanja</t>
  </si>
  <si>
    <t>K01-004-01-001 Javne potrebe iznad standarda - OSTALO</t>
  </si>
  <si>
    <t>4 Prihodi za posebne namjene</t>
  </si>
  <si>
    <t>5 POMOĆI</t>
  </si>
  <si>
    <t>MZOS- Plaće SŠ</t>
  </si>
  <si>
    <t>51 Pomoći</t>
  </si>
  <si>
    <t>VIŠAK/MANJAK PRIHODA preneseni (+/-)</t>
  </si>
  <si>
    <t>321 - Naknade troškova zaposlenima</t>
  </si>
  <si>
    <t>323 - Rashodi za usluge</t>
  </si>
  <si>
    <t>322 - Rashodi za materijal i energiju</t>
  </si>
  <si>
    <t>451 - Dodatna ulaganja na građevinskim objektima</t>
  </si>
  <si>
    <t>311 - Plaće</t>
  </si>
  <si>
    <t>313 - Doprinosi na plaće i naknade</t>
  </si>
  <si>
    <t>329 - Pristojbe i naknade</t>
  </si>
  <si>
    <t>329 - Ostali nespomenuti rashodi</t>
  </si>
  <si>
    <t>343 - Ostali financijski rashodi</t>
  </si>
  <si>
    <t>422 - Postrojenje i oprema</t>
  </si>
  <si>
    <t>312 - Ostali rashodi za zaposlene</t>
  </si>
  <si>
    <t>izvor: 71 Namjenski primici od zaduživanja</t>
  </si>
  <si>
    <t>izvor: 51 Pomoći</t>
  </si>
  <si>
    <t>OPĆI DIO</t>
  </si>
  <si>
    <t>RASHODI I IZDACI</t>
  </si>
  <si>
    <t>PREGLED PRIHODA I RASHODA</t>
  </si>
  <si>
    <t>PO IZVORIMA FINANCIRANJA</t>
  </si>
  <si>
    <t>412 Nematerijalna imovina</t>
  </si>
  <si>
    <t>41 Rashodi za nabavu neproizvedene dug.imov.</t>
  </si>
  <si>
    <t>426 Nematerijalna proizvedena imovina</t>
  </si>
  <si>
    <t>A68-008-05-001 Javne potrebe iznad standarda SŠ</t>
  </si>
  <si>
    <t>41 Rashodi za nabavu nefinancijske imovine</t>
  </si>
  <si>
    <t>412 Nefinancijska imovina</t>
  </si>
  <si>
    <t>426 - Nematerijalna proizvedena imovina</t>
  </si>
  <si>
    <t>PO EKONOMSKOJ KLASIFIKACIJI</t>
  </si>
  <si>
    <t>PRIHODI I PRIMICI</t>
  </si>
  <si>
    <t>POSEBNI DIO</t>
  </si>
  <si>
    <t>PO PROGRAMSKOJ, EKONOMSKOJ I FUNKCIJSKOJ KLASIFIKACIJI I IZVORIMA FINANCIRANJA</t>
  </si>
  <si>
    <t>Projekcija 2027. g.</t>
  </si>
  <si>
    <t>Namjenski primici od zaduživanja</t>
  </si>
  <si>
    <t>PRENESENI VIŠAK ILI PRENESENI MANJAK I VIŠEGODIŠNJI PLAN URAVNOTEŽENJA</t>
  </si>
  <si>
    <t>UKUPNI DONOS VIŠKA/MANJKA IZ PRETHODNIH GODINA</t>
  </si>
  <si>
    <t>VIŠAK/MANJAK IZ PRETHODNIH GODINA KOJI ĆE SE RASPOREDITI/POKRITI</t>
  </si>
  <si>
    <t>PLAN 2025.</t>
  </si>
  <si>
    <t>PROJEKCIJA 2027.</t>
  </si>
  <si>
    <t>PRIJEDLOG PLAN ZA 2026. G. I PROJEKCIJA ZA 2027. G. I 2028. G.</t>
  </si>
  <si>
    <t>Ostvarenje 2024. g.</t>
  </si>
  <si>
    <t>Plan 2025. g</t>
  </si>
  <si>
    <t>Plan 2026. g.</t>
  </si>
  <si>
    <t>Projekcija 2028. g.</t>
  </si>
  <si>
    <t>IZVRŠENJE 2024.</t>
  </si>
  <si>
    <t>PLAN 2026.</t>
  </si>
  <si>
    <t>PROJEKCIJA 2028.</t>
  </si>
  <si>
    <t>PRIJEDLOG PLANA ZA 2026. G. I PROJEKCIJA ZA 2027. G. I 2028. G.</t>
  </si>
  <si>
    <t>izvor: 51 Programi Unije</t>
  </si>
  <si>
    <t>T100109 Projekt "Erasmus +" - SŠ</t>
  </si>
  <si>
    <t>Izvor: 510 Programi Unije</t>
  </si>
  <si>
    <t>311 Plaća (Bruto)</t>
  </si>
  <si>
    <t>313 Doprinosi na plaće i naknade</t>
  </si>
  <si>
    <t>45 Rashodi za dodatna ulaganja na nefin.imovini</t>
  </si>
  <si>
    <t>Plan 2025.g.</t>
  </si>
  <si>
    <t>38 Rashodi za donacije, kazne, nak.štete i kap. Pomoći</t>
  </si>
  <si>
    <t>381 Tekuće donacije</t>
  </si>
  <si>
    <t>3813 Tekuće donacije iz EU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</si>
</sst>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indent="1"/>
    </xf>
    <xf numFmtId="0" fontId="2" fillId="2" borderId="7" xfId="0" applyFont="1" applyFill="1" applyBorder="1" applyAlignment="1">
      <alignment horizontal="left" wrapText="1" indent="1"/>
    </xf>
    <xf numFmtId="0" fontId="3" fillId="0" borderId="0" xfId="0" applyFont="1"/>
    <xf numFmtId="0" fontId="2" fillId="2" borderId="4" xfId="0" applyFont="1" applyFill="1" applyBorder="1" applyAlignment="1">
      <alignment horizontal="left" wrapText="1" inden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wrapText="1" indent="1"/>
    </xf>
    <xf numFmtId="0" fontId="0" fillId="0" borderId="8" xfId="0" applyBorder="1" applyAlignment="1">
      <alignment horizontal="center" vertical="center"/>
    </xf>
    <xf numFmtId="0" fontId="2" fillId="2" borderId="8" xfId="0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horizontal="left" wrapText="1" indent="1"/>
    </xf>
    <xf numFmtId="4" fontId="0" fillId="0" borderId="4" xfId="0" applyNumberFormat="1" applyBorder="1"/>
    <xf numFmtId="0" fontId="1" fillId="0" borderId="1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 indent="1"/>
    </xf>
    <xf numFmtId="0" fontId="1" fillId="0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wrapText="1" indent="1"/>
    </xf>
    <xf numFmtId="0" fontId="4" fillId="2" borderId="7" xfId="0" applyFont="1" applyFill="1" applyBorder="1" applyAlignment="1">
      <alignment horizontal="left" wrapText="1" inden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right" wrapText="1" indent="1"/>
    </xf>
    <xf numFmtId="4" fontId="2" fillId="2" borderId="4" xfId="0" applyNumberFormat="1" applyFont="1" applyFill="1" applyBorder="1" applyAlignment="1">
      <alignment horizontal="right" wrapText="1" indent="1"/>
    </xf>
    <xf numFmtId="4" fontId="4" fillId="2" borderId="9" xfId="0" applyNumberFormat="1" applyFont="1" applyFill="1" applyBorder="1" applyAlignment="1">
      <alignment horizontal="right" wrapText="1" indent="1"/>
    </xf>
    <xf numFmtId="4" fontId="0" fillId="0" borderId="13" xfId="0" applyNumberFormat="1" applyBorder="1"/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/>
    <xf numFmtId="4" fontId="4" fillId="3" borderId="4" xfId="0" applyNumberFormat="1" applyFont="1" applyFill="1" applyBorder="1" applyAlignment="1">
      <alignment horizontal="right" wrapText="1" indent="1"/>
    </xf>
    <xf numFmtId="4" fontId="5" fillId="3" borderId="4" xfId="0" applyNumberFormat="1" applyFont="1" applyFill="1" applyBorder="1" applyAlignment="1">
      <alignment horizontal="right" wrapText="1" indent="1"/>
    </xf>
    <xf numFmtId="4" fontId="6" fillId="3" borderId="4" xfId="0" applyNumberFormat="1" applyFont="1" applyFill="1" applyBorder="1" applyAlignment="1">
      <alignment horizontal="right" wrapText="1" indent="1"/>
    </xf>
    <xf numFmtId="4" fontId="4" fillId="3" borderId="9" xfId="0" applyNumberFormat="1" applyFont="1" applyFill="1" applyBorder="1" applyAlignment="1">
      <alignment horizontal="right" wrapText="1" indent="1"/>
    </xf>
    <xf numFmtId="4" fontId="2" fillId="3" borderId="4" xfId="0" applyNumberFormat="1" applyFont="1" applyFill="1" applyBorder="1" applyAlignment="1">
      <alignment horizontal="right" wrapText="1" indent="1"/>
    </xf>
    <xf numFmtId="4" fontId="7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4" fontId="7" fillId="0" borderId="4" xfId="0" applyNumberFormat="1" applyFont="1" applyBorder="1"/>
    <xf numFmtId="4" fontId="7" fillId="0" borderId="13" xfId="0" applyNumberFormat="1" applyFont="1" applyBorder="1"/>
    <xf numFmtId="0" fontId="9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2" fillId="2" borderId="18" xfId="0" applyFont="1" applyFill="1" applyBorder="1" applyAlignment="1">
      <alignment horizontal="left" wrapText="1" indent="1"/>
    </xf>
    <xf numFmtId="0" fontId="0" fillId="0" borderId="17" xfId="0" applyBorder="1"/>
    <xf numFmtId="4" fontId="8" fillId="0" borderId="4" xfId="0" applyNumberFormat="1" applyFont="1" applyBorder="1" applyAlignment="1">
      <alignment horizontal="right"/>
    </xf>
    <xf numFmtId="0" fontId="0" fillId="0" borderId="19" xfId="0" applyBorder="1"/>
    <xf numFmtId="0" fontId="1" fillId="0" borderId="20" xfId="0" applyFont="1" applyBorder="1" applyAlignment="1">
      <alignment horizontal="center" vertical="center" wrapText="1" indent="1"/>
    </xf>
    <xf numFmtId="0" fontId="4" fillId="3" borderId="20" xfId="0" applyFont="1" applyFill="1" applyBorder="1" applyAlignment="1">
      <alignment horizontal="left" wrapText="1" indent="1"/>
    </xf>
    <xf numFmtId="4" fontId="4" fillId="3" borderId="23" xfId="0" applyNumberFormat="1" applyFont="1" applyFill="1" applyBorder="1" applyAlignment="1">
      <alignment horizontal="right" wrapText="1" indent="1"/>
    </xf>
    <xf numFmtId="0" fontId="5" fillId="3" borderId="20" xfId="0" applyFont="1" applyFill="1" applyBorder="1" applyAlignment="1">
      <alignment horizontal="left" wrapText="1" indent="1"/>
    </xf>
    <xf numFmtId="4" fontId="5" fillId="3" borderId="23" xfId="0" applyNumberFormat="1" applyFont="1" applyFill="1" applyBorder="1" applyAlignment="1">
      <alignment horizontal="right" wrapText="1" indent="1"/>
    </xf>
    <xf numFmtId="0" fontId="6" fillId="3" borderId="20" xfId="0" applyFont="1" applyFill="1" applyBorder="1" applyAlignment="1">
      <alignment horizontal="left" wrapText="1" indent="1"/>
    </xf>
    <xf numFmtId="4" fontId="6" fillId="3" borderId="23" xfId="0" applyNumberFormat="1" applyFont="1" applyFill="1" applyBorder="1" applyAlignment="1">
      <alignment horizontal="right" wrapText="1" indent="1"/>
    </xf>
    <xf numFmtId="4" fontId="7" fillId="0" borderId="23" xfId="0" applyNumberFormat="1" applyFont="1" applyBorder="1" applyAlignment="1">
      <alignment horizontal="right"/>
    </xf>
    <xf numFmtId="0" fontId="2" fillId="3" borderId="20" xfId="0" applyFont="1" applyFill="1" applyBorder="1" applyAlignment="1">
      <alignment horizontal="left" wrapText="1" indent="4"/>
    </xf>
    <xf numFmtId="0" fontId="2" fillId="3" borderId="20" xfId="0" applyFont="1" applyFill="1" applyBorder="1" applyAlignment="1">
      <alignment horizontal="left" wrapText="1" indent="1"/>
    </xf>
    <xf numFmtId="4" fontId="2" fillId="3" borderId="23" xfId="0" applyNumberFormat="1" applyFont="1" applyFill="1" applyBorder="1" applyAlignment="1">
      <alignment horizontal="right" wrapText="1" indent="1"/>
    </xf>
    <xf numFmtId="0" fontId="4" fillId="3" borderId="24" xfId="0" applyFont="1" applyFill="1" applyBorder="1" applyAlignment="1">
      <alignment horizontal="left" wrapText="1" indent="1"/>
    </xf>
    <xf numFmtId="4" fontId="4" fillId="3" borderId="25" xfId="0" applyNumberFormat="1" applyFont="1" applyFill="1" applyBorder="1" applyAlignment="1">
      <alignment horizontal="right" wrapText="1" indent="1"/>
    </xf>
    <xf numFmtId="0" fontId="4" fillId="3" borderId="26" xfId="0" applyFont="1" applyFill="1" applyBorder="1" applyAlignment="1">
      <alignment horizontal="left" wrapText="1" indent="4"/>
    </xf>
    <xf numFmtId="4" fontId="8" fillId="0" borderId="23" xfId="0" applyNumberFormat="1" applyFont="1" applyBorder="1" applyAlignment="1">
      <alignment horizontal="right"/>
    </xf>
    <xf numFmtId="0" fontId="4" fillId="3" borderId="26" xfId="0" applyFont="1" applyFill="1" applyBorder="1" applyAlignment="1">
      <alignment horizontal="left" wrapText="1" indent="1"/>
    </xf>
    <xf numFmtId="0" fontId="5" fillId="3" borderId="26" xfId="0" applyFont="1" applyFill="1" applyBorder="1" applyAlignment="1">
      <alignment horizontal="left" wrapText="1" indent="1"/>
    </xf>
    <xf numFmtId="4" fontId="2" fillId="2" borderId="13" xfId="0" applyNumberFormat="1" applyFont="1" applyFill="1" applyBorder="1" applyAlignment="1">
      <alignment horizontal="right" wrapText="1" indent="1"/>
    </xf>
    <xf numFmtId="0" fontId="2" fillId="2" borderId="13" xfId="0" applyFont="1" applyFill="1" applyBorder="1" applyAlignment="1">
      <alignment horizontal="left" wrapText="1" inden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 indent="1"/>
    </xf>
    <xf numFmtId="0" fontId="0" fillId="0" borderId="4" xfId="0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4" fillId="3" borderId="26" xfId="0" applyFont="1" applyFill="1" applyBorder="1" applyAlignment="1">
      <alignment horizontal="left" vertical="center" wrapText="1" indent="4"/>
    </xf>
    <xf numFmtId="0" fontId="2" fillId="2" borderId="19" xfId="0" applyFont="1" applyFill="1" applyBorder="1" applyAlignment="1">
      <alignment horizontal="left" wrapText="1" indent="1"/>
    </xf>
    <xf numFmtId="0" fontId="2" fillId="2" borderId="20" xfId="0" applyFont="1" applyFill="1" applyBorder="1" applyAlignment="1">
      <alignment horizontal="left" wrapText="1" indent="1"/>
    </xf>
    <xf numFmtId="4" fontId="0" fillId="0" borderId="17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2" fillId="2" borderId="21" xfId="0" applyFont="1" applyFill="1" applyBorder="1" applyAlignment="1">
      <alignment horizontal="left" wrapText="1" indent="1"/>
    </xf>
    <xf numFmtId="4" fontId="0" fillId="0" borderId="22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 wrapText="1" indent="1"/>
    </xf>
    <xf numFmtId="4" fontId="0" fillId="0" borderId="31" xfId="0" applyNumberFormat="1" applyFont="1" applyBorder="1" applyAlignment="1">
      <alignment horizontal="right" vertical="center"/>
    </xf>
    <xf numFmtId="4" fontId="7" fillId="0" borderId="31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3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0" fontId="4" fillId="3" borderId="33" xfId="0" applyFont="1" applyFill="1" applyBorder="1" applyAlignment="1">
      <alignment horizontal="left" wrapText="1" indent="4"/>
    </xf>
    <xf numFmtId="4" fontId="2" fillId="3" borderId="8" xfId="0" applyNumberFormat="1" applyFont="1" applyFill="1" applyBorder="1" applyAlignment="1">
      <alignment horizontal="right" wrapText="1" indent="1"/>
    </xf>
    <xf numFmtId="4" fontId="7" fillId="0" borderId="8" xfId="0" applyNumberFormat="1" applyFont="1" applyBorder="1" applyAlignment="1">
      <alignment horizontal="right"/>
    </xf>
    <xf numFmtId="4" fontId="7" fillId="0" borderId="34" xfId="0" applyNumberFormat="1" applyFont="1" applyBorder="1" applyAlignment="1">
      <alignment horizontal="right"/>
    </xf>
    <xf numFmtId="0" fontId="0" fillId="0" borderId="4" xfId="0" applyBorder="1"/>
    <xf numFmtId="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IOI%2001-0625/01-06%202025%20IZVJE&#352;TAJ%20O%20IZVR&#352;ENJU%20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 I"/>
      <sheetName val="opći dio II"/>
      <sheetName val="posebni dio"/>
    </sheetNames>
    <sheetDataSet>
      <sheetData sheetId="0"/>
      <sheetData sheetId="1"/>
      <sheetData sheetId="2">
        <row r="143">
          <cell r="A143" t="str">
            <v>A100163A Javne potrebe iznad standarda - EU projekti</v>
          </cell>
        </row>
        <row r="144">
          <cell r="A144" t="str">
            <v>0960 Dodatne usluge u obrazovanju</v>
          </cell>
        </row>
        <row r="145">
          <cell r="A145" t="str">
            <v>560 Pomoći - Fond EU korisnici</v>
          </cell>
        </row>
        <row r="147">
          <cell r="A147" t="str">
            <v>31 Rashodi za zaposlene</v>
          </cell>
        </row>
        <row r="148">
          <cell r="A148" t="str">
            <v>311 Plaće (Bruto)</v>
          </cell>
        </row>
        <row r="150">
          <cell r="A150" t="str">
            <v>313 Doprinosi na plaće</v>
          </cell>
        </row>
        <row r="152">
          <cell r="A152" t="str">
            <v>32 Materijalni rashodi</v>
          </cell>
        </row>
        <row r="153">
          <cell r="A153" t="str">
            <v>321 Naknade troškova zaposlenima</v>
          </cell>
        </row>
        <row r="155">
          <cell r="A155" t="str">
            <v>323 Rashodi za usluge</v>
          </cell>
        </row>
        <row r="158">
          <cell r="A158" t="str">
            <v>329 Ostali nespomenuti rashodi poslovanja</v>
          </cell>
        </row>
        <row r="160">
          <cell r="A160" t="str">
            <v>38 Rashodi za donacije, kazne, štete i kap.pomoći</v>
          </cell>
        </row>
        <row r="161">
          <cell r="A161" t="str">
            <v>381 Tekuće donacije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61"/>
  <sheetViews>
    <sheetView topLeftCell="A4" zoomScale="110" zoomScaleNormal="110" workbookViewId="0">
      <selection activeCell="G17" sqref="G17"/>
    </sheetView>
  </sheetViews>
  <sheetFormatPr defaultRowHeight="15" x14ac:dyDescent="0.25"/>
  <cols>
    <col min="1" max="1" width="43" customWidth="1"/>
    <col min="2" max="2" width="15.28515625" customWidth="1"/>
    <col min="3" max="3" width="14.28515625" customWidth="1"/>
    <col min="4" max="4" width="13.5703125" customWidth="1"/>
    <col min="5" max="5" width="15.140625" customWidth="1"/>
    <col min="6" max="6" width="14.5703125" customWidth="1"/>
  </cols>
  <sheetData>
    <row r="2" spans="1:6" x14ac:dyDescent="0.25">
      <c r="A2" s="100" t="s">
        <v>99</v>
      </c>
      <c r="B2" s="101"/>
      <c r="C2" s="101"/>
      <c r="D2" s="101"/>
      <c r="E2" s="101"/>
    </row>
    <row r="3" spans="1:6" x14ac:dyDescent="0.25">
      <c r="A3" s="100" t="s">
        <v>129</v>
      </c>
      <c r="B3" s="100"/>
      <c r="C3" s="100"/>
      <c r="D3" s="100"/>
      <c r="E3" s="100"/>
    </row>
    <row r="4" spans="1:6" ht="15" customHeight="1" x14ac:dyDescent="0.25">
      <c r="A4" s="102" t="s">
        <v>110</v>
      </c>
      <c r="B4" s="103"/>
      <c r="C4" s="103"/>
      <c r="D4" s="103"/>
      <c r="E4" s="103"/>
    </row>
    <row r="5" spans="1:6" ht="15" customHeight="1" x14ac:dyDescent="0.25">
      <c r="A5" s="102" t="s">
        <v>111</v>
      </c>
      <c r="B5" s="103"/>
      <c r="C5" s="103"/>
      <c r="D5" s="103"/>
      <c r="E5" s="103"/>
    </row>
    <row r="6" spans="1:6" ht="15.75" thickBot="1" x14ac:dyDescent="0.3"/>
    <row r="7" spans="1:6" ht="26.25" thickBot="1" x14ac:dyDescent="0.3">
      <c r="A7" s="3" t="s">
        <v>0</v>
      </c>
      <c r="B7" s="16" t="s">
        <v>122</v>
      </c>
      <c r="C7" s="19" t="s">
        <v>123</v>
      </c>
      <c r="D7" s="18" t="s">
        <v>124</v>
      </c>
      <c r="E7" s="18" t="s">
        <v>114</v>
      </c>
      <c r="F7" s="18" t="s">
        <v>125</v>
      </c>
    </row>
    <row r="8" spans="1:6" ht="15.75" thickBot="1" x14ac:dyDescent="0.3">
      <c r="A8" s="22" t="s">
        <v>36</v>
      </c>
      <c r="B8" s="23"/>
      <c r="C8" s="23">
        <v>2</v>
      </c>
      <c r="D8" s="17">
        <v>3</v>
      </c>
      <c r="E8" s="17">
        <v>4</v>
      </c>
      <c r="F8" s="17">
        <v>5</v>
      </c>
    </row>
    <row r="9" spans="1:6" ht="26.25" x14ac:dyDescent="0.25">
      <c r="A9" s="20" t="s">
        <v>1</v>
      </c>
      <c r="B9" s="26">
        <f>SUM(B10+B11+B12)</f>
        <v>619342.52</v>
      </c>
      <c r="C9" s="26">
        <f t="shared" ref="C9:D9" si="0">SUM(C10+C11+C12)</f>
        <v>832289</v>
      </c>
      <c r="D9" s="26">
        <f t="shared" si="0"/>
        <v>835289</v>
      </c>
      <c r="E9" s="26">
        <v>788000</v>
      </c>
      <c r="F9" s="26">
        <v>788000</v>
      </c>
    </row>
    <row r="10" spans="1:6" x14ac:dyDescent="0.25">
      <c r="A10" s="4" t="s">
        <v>2</v>
      </c>
      <c r="B10" s="25">
        <v>0</v>
      </c>
      <c r="C10" s="25">
        <v>0</v>
      </c>
      <c r="D10" s="25">
        <v>0</v>
      </c>
      <c r="E10" s="25"/>
      <c r="F10" s="25"/>
    </row>
    <row r="11" spans="1:6" ht="26.25" x14ac:dyDescent="0.25">
      <c r="A11" s="4" t="s">
        <v>3</v>
      </c>
      <c r="B11" s="25">
        <v>619342.52</v>
      </c>
      <c r="C11" s="25">
        <v>785000</v>
      </c>
      <c r="D11" s="25">
        <v>788000</v>
      </c>
      <c r="E11" s="25">
        <v>0</v>
      </c>
      <c r="F11" s="25"/>
    </row>
    <row r="12" spans="1:6" x14ac:dyDescent="0.25">
      <c r="A12" s="4" t="s">
        <v>4</v>
      </c>
      <c r="B12" s="25">
        <v>0</v>
      </c>
      <c r="C12" s="27">
        <v>47289</v>
      </c>
      <c r="D12" s="15">
        <v>47289</v>
      </c>
      <c r="E12" s="15"/>
      <c r="F12" s="15"/>
    </row>
    <row r="13" spans="1:6" x14ac:dyDescent="0.25">
      <c r="A13" s="21" t="s">
        <v>5</v>
      </c>
      <c r="B13" s="24">
        <f>SUM(B14)</f>
        <v>53.88</v>
      </c>
      <c r="C13" s="24">
        <f t="shared" ref="C13:D13" si="1">SUM(C14)</f>
        <v>8</v>
      </c>
      <c r="D13" s="24">
        <f t="shared" si="1"/>
        <v>0</v>
      </c>
      <c r="E13" s="24">
        <v>0</v>
      </c>
      <c r="F13" s="24">
        <v>0</v>
      </c>
    </row>
    <row r="14" spans="1:6" x14ac:dyDescent="0.25">
      <c r="A14" s="4" t="s">
        <v>6</v>
      </c>
      <c r="B14" s="25">
        <v>53.88</v>
      </c>
      <c r="C14" s="25">
        <v>8</v>
      </c>
      <c r="D14" s="25">
        <v>0</v>
      </c>
      <c r="E14" s="25"/>
      <c r="F14" s="25"/>
    </row>
    <row r="15" spans="1:6" ht="39" x14ac:dyDescent="0.25">
      <c r="A15" s="21" t="s">
        <v>7</v>
      </c>
      <c r="B15" s="24">
        <f>SUM(B16)</f>
        <v>130620.01</v>
      </c>
      <c r="C15" s="24">
        <f>SUM(C16)</f>
        <v>127102</v>
      </c>
      <c r="D15" s="24">
        <f t="shared" ref="D15" si="2">SUM(D16)</f>
        <v>127102</v>
      </c>
      <c r="E15" s="24">
        <v>127102</v>
      </c>
      <c r="F15" s="24">
        <v>127102</v>
      </c>
    </row>
    <row r="16" spans="1:6" x14ac:dyDescent="0.25">
      <c r="A16" s="4" t="s">
        <v>8</v>
      </c>
      <c r="B16" s="25">
        <v>130620.01</v>
      </c>
      <c r="C16" s="25">
        <v>127102</v>
      </c>
      <c r="D16" s="25">
        <v>127102</v>
      </c>
      <c r="E16" s="25"/>
      <c r="F16" s="25"/>
    </row>
    <row r="17" spans="1:6" ht="39" x14ac:dyDescent="0.25">
      <c r="A17" s="21" t="s">
        <v>9</v>
      </c>
      <c r="B17" s="24">
        <f>SUM(B18)</f>
        <v>3111.45</v>
      </c>
      <c r="C17" s="24">
        <f t="shared" ref="C17:D17" si="3">SUM(C18)</f>
        <v>25500</v>
      </c>
      <c r="D17" s="24">
        <f t="shared" si="3"/>
        <v>14000</v>
      </c>
      <c r="E17" s="24">
        <v>21000</v>
      </c>
      <c r="F17" s="24">
        <v>21000</v>
      </c>
    </row>
    <row r="18" spans="1:6" ht="26.25" x14ac:dyDescent="0.25">
      <c r="A18" s="4" t="s">
        <v>10</v>
      </c>
      <c r="B18" s="25">
        <v>3111.45</v>
      </c>
      <c r="C18" s="25">
        <v>25500</v>
      </c>
      <c r="D18" s="25">
        <v>14000</v>
      </c>
      <c r="E18" s="25"/>
      <c r="F18" s="25"/>
    </row>
    <row r="19" spans="1:6" ht="26.25" x14ac:dyDescent="0.25">
      <c r="A19" s="21" t="s">
        <v>11</v>
      </c>
      <c r="B19" s="24">
        <f>SUM(B20)</f>
        <v>175802.4</v>
      </c>
      <c r="C19" s="24">
        <f t="shared" ref="C19:D19" si="4">SUM(C20)</f>
        <v>170102.39999999999</v>
      </c>
      <c r="D19" s="24">
        <f t="shared" si="4"/>
        <v>167102</v>
      </c>
      <c r="E19" s="24">
        <v>167102</v>
      </c>
      <c r="F19" s="24">
        <v>167102</v>
      </c>
    </row>
    <row r="20" spans="1:6" ht="39" x14ac:dyDescent="0.25">
      <c r="A20" s="4" t="s">
        <v>12</v>
      </c>
      <c r="B20" s="66">
        <v>175802.4</v>
      </c>
      <c r="C20" s="41">
        <v>170102.39999999999</v>
      </c>
      <c r="D20" s="41">
        <v>167102</v>
      </c>
      <c r="E20" s="41"/>
      <c r="F20" s="41"/>
    </row>
    <row r="21" spans="1:6" ht="26.25" x14ac:dyDescent="0.25">
      <c r="A21" s="21" t="s">
        <v>13</v>
      </c>
      <c r="B21" s="24">
        <f>SUM(B22)</f>
        <v>0</v>
      </c>
      <c r="C21" s="24">
        <f t="shared" ref="C21:F21" si="5">SUM(C22)</f>
        <v>0</v>
      </c>
      <c r="D21" s="24">
        <f t="shared" si="5"/>
        <v>0</v>
      </c>
      <c r="E21" s="24">
        <f t="shared" si="5"/>
        <v>0</v>
      </c>
      <c r="F21" s="24">
        <f t="shared" si="5"/>
        <v>0</v>
      </c>
    </row>
    <row r="22" spans="1:6" x14ac:dyDescent="0.25">
      <c r="A22" s="4" t="s">
        <v>14</v>
      </c>
      <c r="B22" s="25">
        <v>0</v>
      </c>
      <c r="C22" s="25">
        <v>0</v>
      </c>
      <c r="D22" s="25">
        <v>0</v>
      </c>
      <c r="E22" s="25"/>
      <c r="F22" s="25"/>
    </row>
    <row r="23" spans="1:6" x14ac:dyDescent="0.25">
      <c r="A23" s="21" t="s">
        <v>15</v>
      </c>
      <c r="B23" s="24">
        <f>SUM(B9+B13+B15+B17+B19+B21)</f>
        <v>928930.26</v>
      </c>
      <c r="C23" s="24">
        <f>SUM(C9+C13+C15+C17+C19)</f>
        <v>1155001.3999999999</v>
      </c>
      <c r="D23" s="24">
        <f>SUM(D9+D13+D15+D17+D19+D21)</f>
        <v>1143493</v>
      </c>
      <c r="E23" s="24">
        <f>SUM(E9+E13+E15+E17+E19+E21)</f>
        <v>1103204</v>
      </c>
      <c r="F23" s="24">
        <f>SUM(F9+F13+F15+F17+F19+F21)</f>
        <v>1103204</v>
      </c>
    </row>
    <row r="24" spans="1:6" x14ac:dyDescent="0.25">
      <c r="A24" s="21" t="s">
        <v>36</v>
      </c>
      <c r="B24" s="67"/>
      <c r="C24" s="27"/>
      <c r="D24" s="15"/>
      <c r="E24" s="15"/>
      <c r="F24" s="15"/>
    </row>
    <row r="25" spans="1:6" x14ac:dyDescent="0.25">
      <c r="A25" s="4" t="s">
        <v>16</v>
      </c>
      <c r="B25" s="25">
        <f>SUM(B9+B13+B15+B17+B19)</f>
        <v>928930.26</v>
      </c>
      <c r="C25" s="25">
        <f>SUM(C23)</f>
        <v>1155001.3999999999</v>
      </c>
      <c r="D25" s="25">
        <f>SUM(D9+D13+D15+D17+D19)</f>
        <v>1143493</v>
      </c>
      <c r="E25" s="25">
        <f>SUM(E9+E13+E15+E17+E19)</f>
        <v>1103204</v>
      </c>
      <c r="F25" s="25">
        <f>SUM(F9+F13+F15+F17+F19)</f>
        <v>1103204</v>
      </c>
    </row>
    <row r="26" spans="1:6" x14ac:dyDescent="0.25">
      <c r="A26" s="4" t="s">
        <v>17</v>
      </c>
      <c r="B26" s="25">
        <f>SUM(B21)</f>
        <v>0</v>
      </c>
      <c r="C26" s="25"/>
      <c r="D26" s="25">
        <f t="shared" ref="D26:F26" si="6">SUM(D21)</f>
        <v>0</v>
      </c>
      <c r="E26" s="25">
        <f t="shared" si="6"/>
        <v>0</v>
      </c>
      <c r="F26" s="25">
        <f t="shared" si="6"/>
        <v>0</v>
      </c>
    </row>
    <row r="27" spans="1:6" x14ac:dyDescent="0.25">
      <c r="A27" s="4" t="s">
        <v>40</v>
      </c>
      <c r="B27" s="25">
        <f>SUM(B25+B26)</f>
        <v>928930.26</v>
      </c>
      <c r="C27" s="25">
        <f>SUM(C25+C26)</f>
        <v>1155001.3999999999</v>
      </c>
      <c r="D27" s="25">
        <f t="shared" ref="D27:F27" si="7">SUM(D25+D26)</f>
        <v>1143493</v>
      </c>
      <c r="E27" s="25">
        <f t="shared" si="7"/>
        <v>1103204</v>
      </c>
      <c r="F27" s="25">
        <f t="shared" si="7"/>
        <v>1103204</v>
      </c>
    </row>
    <row r="28" spans="1:6" x14ac:dyDescent="0.25">
      <c r="A28" s="4" t="s">
        <v>85</v>
      </c>
      <c r="B28" s="66">
        <v>27707.25</v>
      </c>
      <c r="C28" s="41">
        <v>22663</v>
      </c>
      <c r="D28" s="40">
        <v>-28123</v>
      </c>
      <c r="E28" s="40">
        <v>0</v>
      </c>
      <c r="F28" s="40">
        <v>0</v>
      </c>
    </row>
    <row r="29" spans="1:6" ht="26.25" x14ac:dyDescent="0.25">
      <c r="A29" s="21" t="s">
        <v>38</v>
      </c>
      <c r="B29" s="24">
        <f>SUM(B27+B28)</f>
        <v>956637.51</v>
      </c>
      <c r="C29" s="24">
        <f t="shared" ref="C29:F29" si="8">SUM(C27+C28)</f>
        <v>1177664.3999999999</v>
      </c>
      <c r="D29" s="24">
        <f>SUM(D27+D28)</f>
        <v>1115370</v>
      </c>
      <c r="E29" s="24">
        <f t="shared" si="8"/>
        <v>1103204</v>
      </c>
      <c r="F29" s="24">
        <f t="shared" si="8"/>
        <v>1103204</v>
      </c>
    </row>
    <row r="31" spans="1:6" x14ac:dyDescent="0.25">
      <c r="A31" s="100" t="s">
        <v>100</v>
      </c>
      <c r="B31" s="101"/>
      <c r="C31" s="101"/>
      <c r="D31" s="101"/>
      <c r="E31" s="101"/>
    </row>
    <row r="32" spans="1:6" ht="15.75" thickBot="1" x14ac:dyDescent="0.3"/>
    <row r="33" spans="1:6" ht="26.25" thickBot="1" x14ac:dyDescent="0.3">
      <c r="A33" s="1" t="s">
        <v>0</v>
      </c>
      <c r="B33" s="16" t="s">
        <v>122</v>
      </c>
      <c r="C33" s="19" t="s">
        <v>136</v>
      </c>
      <c r="D33" s="18" t="s">
        <v>124</v>
      </c>
      <c r="E33" s="18" t="s">
        <v>114</v>
      </c>
      <c r="F33" s="18" t="s">
        <v>125</v>
      </c>
    </row>
    <row r="34" spans="1:6" ht="15.75" thickBot="1" x14ac:dyDescent="0.3">
      <c r="A34" s="2" t="s">
        <v>37</v>
      </c>
      <c r="B34" s="28"/>
      <c r="C34" s="29">
        <v>2</v>
      </c>
      <c r="D34" s="30">
        <v>3</v>
      </c>
      <c r="E34" s="30">
        <v>4</v>
      </c>
      <c r="F34" s="30">
        <v>5</v>
      </c>
    </row>
    <row r="35" spans="1:6" x14ac:dyDescent="0.25">
      <c r="A35" s="20" t="s">
        <v>18</v>
      </c>
      <c r="B35" s="24">
        <f>SUM(B36+B37+B38)</f>
        <v>625395.56000000006</v>
      </c>
      <c r="C35" s="24">
        <f t="shared" ref="C35:D35" si="9">SUM(C36+C37+C38)</f>
        <v>804570</v>
      </c>
      <c r="D35" s="24">
        <f t="shared" si="9"/>
        <v>809566</v>
      </c>
      <c r="E35" s="24">
        <v>800900</v>
      </c>
      <c r="F35" s="24">
        <v>800900</v>
      </c>
    </row>
    <row r="36" spans="1:6" x14ac:dyDescent="0.25">
      <c r="A36" s="4" t="s">
        <v>19</v>
      </c>
      <c r="B36" s="25">
        <v>512122.26</v>
      </c>
      <c r="C36" s="25">
        <v>650790</v>
      </c>
      <c r="D36" s="25">
        <v>652236</v>
      </c>
      <c r="E36" s="25"/>
      <c r="F36" s="25"/>
    </row>
    <row r="37" spans="1:6" x14ac:dyDescent="0.25">
      <c r="A37" s="4" t="s">
        <v>20</v>
      </c>
      <c r="B37" s="25">
        <v>28773.11</v>
      </c>
      <c r="C37" s="25">
        <v>47000</v>
      </c>
      <c r="D37" s="37">
        <v>50000</v>
      </c>
      <c r="E37" s="37"/>
      <c r="F37" s="37"/>
    </row>
    <row r="38" spans="1:6" x14ac:dyDescent="0.25">
      <c r="A38" s="4" t="s">
        <v>21</v>
      </c>
      <c r="B38" s="25">
        <v>84500.19</v>
      </c>
      <c r="C38" s="25">
        <v>106780</v>
      </c>
      <c r="D38" s="37">
        <v>107330</v>
      </c>
      <c r="E38" s="37"/>
      <c r="F38" s="37"/>
    </row>
    <row r="39" spans="1:6" x14ac:dyDescent="0.25">
      <c r="A39" s="21" t="s">
        <v>22</v>
      </c>
      <c r="B39" s="24">
        <f>SUM(B40+B41+B42+B43)</f>
        <v>286726</v>
      </c>
      <c r="C39" s="24">
        <f t="shared" ref="C39:D39" si="10">SUM(C40+C41+C42+C43)</f>
        <v>349835.4</v>
      </c>
      <c r="D39" s="24">
        <f t="shared" si="10"/>
        <v>304304</v>
      </c>
      <c r="E39" s="24">
        <v>302304</v>
      </c>
      <c r="F39" s="24">
        <v>302304</v>
      </c>
    </row>
    <row r="40" spans="1:6" x14ac:dyDescent="0.25">
      <c r="A40" s="4" t="s">
        <v>23</v>
      </c>
      <c r="B40" s="25">
        <v>28865.66</v>
      </c>
      <c r="C40" s="25">
        <v>53600</v>
      </c>
      <c r="D40" s="25">
        <v>35800</v>
      </c>
      <c r="E40" s="25"/>
      <c r="F40" s="25"/>
    </row>
    <row r="41" spans="1:6" x14ac:dyDescent="0.25">
      <c r="A41" s="4" t="s">
        <v>24</v>
      </c>
      <c r="B41" s="25">
        <v>164754.82</v>
      </c>
      <c r="C41" s="37">
        <v>180885.4</v>
      </c>
      <c r="D41" s="37">
        <v>174158</v>
      </c>
      <c r="E41" s="37"/>
      <c r="F41" s="37"/>
    </row>
    <row r="42" spans="1:6" x14ac:dyDescent="0.25">
      <c r="A42" s="4" t="s">
        <v>25</v>
      </c>
      <c r="B42" s="25">
        <v>81126.850000000006</v>
      </c>
      <c r="C42" s="37">
        <v>95577</v>
      </c>
      <c r="D42" s="37">
        <v>77000</v>
      </c>
      <c r="E42" s="37"/>
      <c r="F42" s="37"/>
    </row>
    <row r="43" spans="1:6" x14ac:dyDescent="0.25">
      <c r="A43" s="4" t="s">
        <v>26</v>
      </c>
      <c r="B43" s="25">
        <v>11978.67</v>
      </c>
      <c r="C43" s="37">
        <v>19773</v>
      </c>
      <c r="D43" s="37">
        <v>17346</v>
      </c>
      <c r="E43" s="37"/>
      <c r="F43" s="37"/>
    </row>
    <row r="44" spans="1:6" x14ac:dyDescent="0.25">
      <c r="A44" s="21" t="s">
        <v>27</v>
      </c>
      <c r="B44" s="24">
        <f>SUM(B45)</f>
        <v>857.05</v>
      </c>
      <c r="C44" s="24">
        <f t="shared" ref="C44:D44" si="11">SUM(C45)</f>
        <v>273</v>
      </c>
      <c r="D44" s="24">
        <f t="shared" si="11"/>
        <v>0</v>
      </c>
      <c r="E44" s="24">
        <v>0</v>
      </c>
      <c r="F44" s="24">
        <v>0</v>
      </c>
    </row>
    <row r="45" spans="1:6" x14ac:dyDescent="0.25">
      <c r="A45" s="4" t="s">
        <v>28</v>
      </c>
      <c r="B45" s="25">
        <v>857.05</v>
      </c>
      <c r="C45" s="25">
        <v>273</v>
      </c>
      <c r="D45" s="25">
        <v>0</v>
      </c>
      <c r="E45" s="25"/>
      <c r="F45" s="25"/>
    </row>
    <row r="46" spans="1:6" ht="26.25" x14ac:dyDescent="0.25">
      <c r="A46" s="21" t="s">
        <v>137</v>
      </c>
      <c r="B46" s="24">
        <f>SUM(B47)</f>
        <v>0</v>
      </c>
      <c r="C46" s="24">
        <f t="shared" ref="C46:F47" si="12">SUM(C47)</f>
        <v>15000</v>
      </c>
      <c r="D46" s="24">
        <f t="shared" si="12"/>
        <v>0</v>
      </c>
      <c r="E46" s="24">
        <f t="shared" si="12"/>
        <v>0</v>
      </c>
      <c r="F46" s="24">
        <f t="shared" si="12"/>
        <v>0</v>
      </c>
    </row>
    <row r="47" spans="1:6" x14ac:dyDescent="0.25">
      <c r="A47" s="4" t="s">
        <v>138</v>
      </c>
      <c r="B47" s="25">
        <f>SUM(B48)</f>
        <v>0</v>
      </c>
      <c r="C47" s="25">
        <f t="shared" si="12"/>
        <v>15000</v>
      </c>
      <c r="D47" s="25">
        <f t="shared" si="12"/>
        <v>0</v>
      </c>
      <c r="E47" s="25">
        <f t="shared" si="12"/>
        <v>0</v>
      </c>
      <c r="F47" s="25">
        <f t="shared" si="12"/>
        <v>0</v>
      </c>
    </row>
    <row r="48" spans="1:6" x14ac:dyDescent="0.25">
      <c r="A48" s="4" t="s">
        <v>139</v>
      </c>
      <c r="B48" s="25"/>
      <c r="C48" s="25">
        <v>15000</v>
      </c>
      <c r="D48" s="25"/>
      <c r="E48" s="25"/>
      <c r="F48" s="25"/>
    </row>
    <row r="49" spans="1:6" ht="26.25" x14ac:dyDescent="0.25">
      <c r="A49" s="21" t="s">
        <v>104</v>
      </c>
      <c r="B49" s="24">
        <f>SUM(B50)</f>
        <v>0</v>
      </c>
      <c r="C49" s="25">
        <f>SUM(C50)</f>
        <v>0</v>
      </c>
      <c r="D49" s="25"/>
      <c r="E49" s="25"/>
      <c r="F49" s="25"/>
    </row>
    <row r="50" spans="1:6" x14ac:dyDescent="0.25">
      <c r="A50" s="4" t="s">
        <v>103</v>
      </c>
      <c r="B50" s="25">
        <v>0</v>
      </c>
      <c r="C50" s="25">
        <v>0</v>
      </c>
      <c r="D50" s="25"/>
      <c r="E50" s="25"/>
      <c r="F50" s="25"/>
    </row>
    <row r="51" spans="1:6" ht="26.25" x14ac:dyDescent="0.25">
      <c r="A51" s="21" t="s">
        <v>29</v>
      </c>
      <c r="B51" s="24">
        <f>SUM(B52+B53)</f>
        <v>5936.5</v>
      </c>
      <c r="C51" s="24">
        <f>SUM(C52+C53)</f>
        <v>3999</v>
      </c>
      <c r="D51" s="24">
        <f t="shared" ref="D51:F51" si="13">SUM(D52)</f>
        <v>1500</v>
      </c>
      <c r="E51" s="24"/>
      <c r="F51" s="24">
        <f t="shared" si="13"/>
        <v>0</v>
      </c>
    </row>
    <row r="52" spans="1:6" x14ac:dyDescent="0.25">
      <c r="A52" s="4" t="s">
        <v>30</v>
      </c>
      <c r="B52" s="25">
        <v>5936.5</v>
      </c>
      <c r="C52" s="25">
        <v>3999</v>
      </c>
      <c r="D52" s="25">
        <v>1500</v>
      </c>
      <c r="E52" s="25"/>
      <c r="F52" s="25"/>
    </row>
    <row r="53" spans="1:6" x14ac:dyDescent="0.25">
      <c r="A53" s="4" t="s">
        <v>105</v>
      </c>
      <c r="B53" s="25">
        <v>0</v>
      </c>
      <c r="C53" s="25">
        <v>0</v>
      </c>
      <c r="D53" s="25"/>
      <c r="E53" s="25"/>
      <c r="F53" s="25"/>
    </row>
    <row r="54" spans="1:6" ht="26.25" x14ac:dyDescent="0.25">
      <c r="A54" s="21" t="s">
        <v>31</v>
      </c>
      <c r="B54" s="24">
        <f>SUM(B55)</f>
        <v>43634.75</v>
      </c>
      <c r="C54" s="24">
        <f t="shared" ref="C54:D54" si="14">SUM(C55)</f>
        <v>3987</v>
      </c>
      <c r="D54" s="24">
        <f t="shared" si="14"/>
        <v>0</v>
      </c>
      <c r="E54" s="24">
        <v>0</v>
      </c>
      <c r="F54" s="24">
        <v>0</v>
      </c>
    </row>
    <row r="55" spans="1:6" ht="26.25" x14ac:dyDescent="0.25">
      <c r="A55" s="4" t="s">
        <v>32</v>
      </c>
      <c r="B55" s="25">
        <v>43634.75</v>
      </c>
      <c r="C55" s="25">
        <v>3987</v>
      </c>
      <c r="D55" s="25">
        <v>0</v>
      </c>
      <c r="E55" s="25"/>
      <c r="F55" s="25"/>
    </row>
    <row r="56" spans="1:6" x14ac:dyDescent="0.25">
      <c r="A56" s="21" t="s">
        <v>33</v>
      </c>
      <c r="B56" s="24">
        <f>SUM(B35+B39+B44+B51+B54+B49+B46)</f>
        <v>962549.8600000001</v>
      </c>
      <c r="C56" s="24">
        <f>SUM(C35+C39+C44+C51+C54+C49+C46)</f>
        <v>1177664.3999999999</v>
      </c>
      <c r="D56" s="24">
        <f>SUM(D35+D39+D44+D51+D54+D49+D46)</f>
        <v>1115370</v>
      </c>
      <c r="E56" s="24">
        <f t="shared" ref="E56:F56" si="15">SUM(E35+E39+E44+E51+E54+E49+E46)</f>
        <v>1103204</v>
      </c>
      <c r="F56" s="24">
        <f t="shared" si="15"/>
        <v>1103204</v>
      </c>
    </row>
    <row r="57" spans="1:6" x14ac:dyDescent="0.25">
      <c r="A57" s="21" t="s">
        <v>36</v>
      </c>
      <c r="B57" s="6"/>
      <c r="C57" s="38"/>
      <c r="D57" s="37"/>
      <c r="E57" s="37"/>
      <c r="F57" s="37"/>
    </row>
    <row r="58" spans="1:6" x14ac:dyDescent="0.25">
      <c r="A58" s="4" t="s">
        <v>34</v>
      </c>
      <c r="B58" s="25">
        <f>SUM(B35+B39+B44)</f>
        <v>912978.6100000001</v>
      </c>
      <c r="C58" s="25">
        <f>SUM(C35+C39+C44+C46)</f>
        <v>1169678.3999999999</v>
      </c>
      <c r="D58" s="25">
        <f>SUM(D35+D39+D44)</f>
        <v>1113870</v>
      </c>
      <c r="E58" s="25">
        <f t="shared" ref="E58:F58" si="16">SUM(E35+E39+E44)</f>
        <v>1103204</v>
      </c>
      <c r="F58" s="25">
        <f t="shared" si="16"/>
        <v>1103204</v>
      </c>
    </row>
    <row r="59" spans="1:6" x14ac:dyDescent="0.25">
      <c r="A59" s="4" t="s">
        <v>35</v>
      </c>
      <c r="B59" s="25">
        <f>SUM(B49+B51+B54)</f>
        <v>49571.25</v>
      </c>
      <c r="C59" s="25">
        <f>SUM(C51+C54+C49)</f>
        <v>7986</v>
      </c>
      <c r="D59" s="25">
        <f>SUM(D51+D54)</f>
        <v>1500</v>
      </c>
      <c r="E59" s="25">
        <f>SUM(E51+E54)</f>
        <v>0</v>
      </c>
      <c r="F59" s="25">
        <f>SUM(F51+F54)</f>
        <v>0</v>
      </c>
    </row>
    <row r="60" spans="1:6" x14ac:dyDescent="0.25">
      <c r="A60" s="21" t="s">
        <v>39</v>
      </c>
      <c r="B60" s="24">
        <f>SUM(B58+B59)</f>
        <v>962549.8600000001</v>
      </c>
      <c r="C60" s="24">
        <f t="shared" ref="C60:F60" si="17">SUM(C58+C59)</f>
        <v>1177664.3999999999</v>
      </c>
      <c r="D60" s="24">
        <f t="shared" si="17"/>
        <v>1115370</v>
      </c>
      <c r="E60" s="24">
        <f t="shared" si="17"/>
        <v>1103204</v>
      </c>
      <c r="F60" s="24">
        <f t="shared" si="17"/>
        <v>1103204</v>
      </c>
    </row>
    <row r="61" spans="1:6" x14ac:dyDescent="0.25">
      <c r="C61" s="39"/>
    </row>
  </sheetData>
  <mergeCells count="5">
    <mergeCell ref="A31:E31"/>
    <mergeCell ref="A3:E3"/>
    <mergeCell ref="A2:E2"/>
    <mergeCell ref="A4:E4"/>
    <mergeCell ref="A5:E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9"/>
  <sheetViews>
    <sheetView topLeftCell="A16" workbookViewId="0">
      <selection activeCell="G24" sqref="G24"/>
    </sheetView>
  </sheetViews>
  <sheetFormatPr defaultRowHeight="15" x14ac:dyDescent="0.25"/>
  <cols>
    <col min="1" max="1" width="10.7109375" customWidth="1"/>
    <col min="2" max="2" width="34.140625" customWidth="1"/>
    <col min="3" max="3" width="17.28515625" customWidth="1"/>
    <col min="4" max="4" width="13.85546875" customWidth="1"/>
    <col min="5" max="5" width="13.42578125" customWidth="1"/>
    <col min="6" max="6" width="14.140625" customWidth="1"/>
    <col min="7" max="7" width="15" customWidth="1"/>
    <col min="8" max="8" width="11.28515625" customWidth="1"/>
  </cols>
  <sheetData>
    <row r="2" spans="1:7" x14ac:dyDescent="0.25">
      <c r="A2" s="100" t="s">
        <v>99</v>
      </c>
      <c r="B2" s="101"/>
      <c r="C2" s="101"/>
      <c r="D2" s="101"/>
      <c r="E2" s="101"/>
      <c r="F2" s="101"/>
      <c r="G2" s="101"/>
    </row>
    <row r="3" spans="1:7" x14ac:dyDescent="0.25">
      <c r="A3" s="100" t="s">
        <v>101</v>
      </c>
      <c r="B3" s="101"/>
      <c r="C3" s="101"/>
      <c r="D3" s="101"/>
      <c r="E3" s="101"/>
      <c r="F3" s="101"/>
      <c r="G3" s="101"/>
    </row>
    <row r="4" spans="1:7" x14ac:dyDescent="0.25">
      <c r="A4" s="100" t="s">
        <v>102</v>
      </c>
      <c r="B4" s="101"/>
      <c r="C4" s="101"/>
      <c r="D4" s="101"/>
      <c r="E4" s="101"/>
      <c r="F4" s="101"/>
      <c r="G4" s="101"/>
    </row>
    <row r="5" spans="1:7" x14ac:dyDescent="0.25">
      <c r="A5" s="100" t="s">
        <v>121</v>
      </c>
      <c r="B5" s="101"/>
      <c r="C5" s="101"/>
      <c r="D5" s="101"/>
      <c r="E5" s="101"/>
      <c r="F5" s="101"/>
      <c r="G5" s="101"/>
    </row>
    <row r="6" spans="1:7" ht="15.75" thickBot="1" x14ac:dyDescent="0.3">
      <c r="D6" s="5"/>
    </row>
    <row r="7" spans="1:7" ht="26.25" thickBot="1" x14ac:dyDescent="0.3">
      <c r="A7" s="17" t="s">
        <v>41</v>
      </c>
      <c r="B7" s="16" t="s">
        <v>42</v>
      </c>
      <c r="C7" s="16" t="s">
        <v>122</v>
      </c>
      <c r="D7" s="19" t="s">
        <v>123</v>
      </c>
      <c r="E7" s="18" t="s">
        <v>124</v>
      </c>
      <c r="F7" s="18" t="s">
        <v>114</v>
      </c>
      <c r="G7" s="18" t="s">
        <v>125</v>
      </c>
    </row>
    <row r="8" spans="1:7" ht="15.75" thickBot="1" x14ac:dyDescent="0.3">
      <c r="A8" s="9"/>
      <c r="B8" s="45"/>
      <c r="C8" s="68">
        <v>1</v>
      </c>
      <c r="D8" s="69">
        <v>2</v>
      </c>
      <c r="E8" s="30">
        <v>3</v>
      </c>
      <c r="F8" s="30">
        <v>4</v>
      </c>
      <c r="G8" s="30">
        <v>5</v>
      </c>
    </row>
    <row r="9" spans="1:7" x14ac:dyDescent="0.25">
      <c r="A9" s="10">
        <v>1</v>
      </c>
      <c r="B9" s="11" t="s">
        <v>43</v>
      </c>
      <c r="C9" s="70"/>
      <c r="D9" s="71"/>
      <c r="E9" s="71"/>
      <c r="F9" s="71"/>
      <c r="G9" s="71"/>
    </row>
    <row r="10" spans="1:7" x14ac:dyDescent="0.25">
      <c r="A10" s="8"/>
      <c r="B10" s="6" t="s">
        <v>44</v>
      </c>
      <c r="C10" s="70">
        <v>15700</v>
      </c>
      <c r="D10" s="70">
        <v>0</v>
      </c>
      <c r="E10" s="70">
        <v>0</v>
      </c>
      <c r="F10" s="70">
        <v>0</v>
      </c>
      <c r="G10" s="70">
        <v>0</v>
      </c>
    </row>
    <row r="11" spans="1:7" x14ac:dyDescent="0.25">
      <c r="A11" s="8"/>
      <c r="B11" s="6" t="s">
        <v>45</v>
      </c>
      <c r="C11" s="70">
        <v>15700</v>
      </c>
      <c r="D11" s="72">
        <v>0</v>
      </c>
      <c r="E11" s="72">
        <v>0</v>
      </c>
      <c r="F11" s="72">
        <v>0</v>
      </c>
      <c r="G11" s="72">
        <v>0</v>
      </c>
    </row>
    <row r="12" spans="1:7" x14ac:dyDescent="0.25">
      <c r="A12" s="8"/>
      <c r="B12" s="6" t="s">
        <v>46</v>
      </c>
      <c r="C12" s="70">
        <v>0</v>
      </c>
      <c r="D12" s="72">
        <f>SUM(D10-D11)</f>
        <v>0</v>
      </c>
      <c r="E12" s="72">
        <f t="shared" ref="E12:G12" si="0">SUM(E10-E11)</f>
        <v>0</v>
      </c>
      <c r="F12" s="72">
        <f t="shared" si="0"/>
        <v>0</v>
      </c>
      <c r="G12" s="72">
        <f t="shared" si="0"/>
        <v>0</v>
      </c>
    </row>
    <row r="13" spans="1:7" x14ac:dyDescent="0.25">
      <c r="A13" s="7">
        <v>3</v>
      </c>
      <c r="B13" s="14" t="s">
        <v>47</v>
      </c>
      <c r="C13" s="70"/>
      <c r="D13" s="72"/>
      <c r="E13" s="72"/>
      <c r="F13" s="72"/>
      <c r="G13" s="72"/>
    </row>
    <row r="14" spans="1:7" x14ac:dyDescent="0.25">
      <c r="A14" s="8"/>
      <c r="B14" s="6" t="s">
        <v>44</v>
      </c>
      <c r="C14" s="70">
        <v>3165.33</v>
      </c>
      <c r="D14" s="72">
        <v>25508</v>
      </c>
      <c r="E14" s="72">
        <v>14000</v>
      </c>
      <c r="F14" s="72">
        <v>21000</v>
      </c>
      <c r="G14" s="72">
        <v>21000</v>
      </c>
    </row>
    <row r="15" spans="1:7" x14ac:dyDescent="0.25">
      <c r="A15" s="8"/>
      <c r="B15" s="6" t="s">
        <v>45</v>
      </c>
      <c r="C15" s="70">
        <v>9898.8799999999992</v>
      </c>
      <c r="D15" s="72">
        <v>33662</v>
      </c>
      <c r="E15" s="72">
        <v>21000</v>
      </c>
      <c r="F15" s="72">
        <v>21000</v>
      </c>
      <c r="G15" s="72">
        <v>21000</v>
      </c>
    </row>
    <row r="16" spans="1:7" x14ac:dyDescent="0.25">
      <c r="A16" s="8"/>
      <c r="B16" s="6" t="s">
        <v>46</v>
      </c>
      <c r="C16" s="70">
        <f>SUM(C14-C15)</f>
        <v>-6733.5499999999993</v>
      </c>
      <c r="D16" s="70">
        <f>SUM(D14-D15)</f>
        <v>-8154</v>
      </c>
      <c r="E16" s="70">
        <f t="shared" ref="E16:G16" si="1">SUM(E14-E15)</f>
        <v>-7000</v>
      </c>
      <c r="F16" s="70">
        <f t="shared" si="1"/>
        <v>0</v>
      </c>
      <c r="G16" s="70">
        <f t="shared" si="1"/>
        <v>0</v>
      </c>
    </row>
    <row r="17" spans="1:7" x14ac:dyDescent="0.25">
      <c r="A17" s="7">
        <v>4</v>
      </c>
      <c r="B17" s="14" t="s">
        <v>49</v>
      </c>
      <c r="C17" s="70"/>
      <c r="D17" s="72"/>
      <c r="E17" s="72"/>
      <c r="F17" s="72"/>
      <c r="G17" s="72"/>
    </row>
    <row r="18" spans="1:7" x14ac:dyDescent="0.25">
      <c r="A18" s="8"/>
      <c r="B18" s="6" t="s">
        <v>44</v>
      </c>
      <c r="C18" s="70">
        <v>125985.78</v>
      </c>
      <c r="D18" s="72">
        <v>127102</v>
      </c>
      <c r="E18" s="72">
        <v>127102</v>
      </c>
      <c r="F18" s="72">
        <v>127102</v>
      </c>
      <c r="G18" s="72">
        <v>127102</v>
      </c>
    </row>
    <row r="19" spans="1:7" x14ac:dyDescent="0.25">
      <c r="A19" s="8"/>
      <c r="B19" s="6" t="s">
        <v>45</v>
      </c>
      <c r="C19" s="70">
        <v>152871.82999999999</v>
      </c>
      <c r="D19" s="72">
        <v>141611</v>
      </c>
      <c r="E19" s="72">
        <v>127102</v>
      </c>
      <c r="F19" s="72">
        <v>127102</v>
      </c>
      <c r="G19" s="72">
        <v>127102</v>
      </c>
    </row>
    <row r="20" spans="1:7" x14ac:dyDescent="0.25">
      <c r="A20" s="8"/>
      <c r="B20" s="6" t="s">
        <v>46</v>
      </c>
      <c r="C20" s="70">
        <f>SUM(C18-C19)</f>
        <v>-26886.049999999988</v>
      </c>
      <c r="D20" s="70">
        <f>SUM(D18-D19)</f>
        <v>-14509</v>
      </c>
      <c r="E20" s="70">
        <f>SUM(E18-E19)</f>
        <v>0</v>
      </c>
      <c r="F20" s="70">
        <f t="shared" ref="F20:G20" si="2">SUM(F18-F19)</f>
        <v>0</v>
      </c>
      <c r="G20" s="70">
        <f t="shared" si="2"/>
        <v>0</v>
      </c>
    </row>
    <row r="21" spans="1:7" x14ac:dyDescent="0.25">
      <c r="A21" s="7">
        <v>5</v>
      </c>
      <c r="B21" s="14" t="s">
        <v>48</v>
      </c>
      <c r="C21" s="70"/>
      <c r="D21" s="72"/>
      <c r="E21" s="72"/>
      <c r="F21" s="72"/>
      <c r="G21" s="72"/>
    </row>
    <row r="22" spans="1:7" x14ac:dyDescent="0.25">
      <c r="A22" s="8"/>
      <c r="B22" s="6" t="s">
        <v>44</v>
      </c>
      <c r="C22" s="70">
        <v>779444.92</v>
      </c>
      <c r="D22" s="72">
        <v>1002391.4</v>
      </c>
      <c r="E22" s="72">
        <v>1002391</v>
      </c>
      <c r="F22" s="72">
        <v>955102</v>
      </c>
      <c r="G22" s="72">
        <v>955102</v>
      </c>
    </row>
    <row r="23" spans="1:7" x14ac:dyDescent="0.25">
      <c r="A23" s="8"/>
      <c r="B23" s="6" t="s">
        <v>45</v>
      </c>
      <c r="C23" s="70">
        <v>779444.92</v>
      </c>
      <c r="D23" s="72">
        <v>1002391.4</v>
      </c>
      <c r="E23" s="72">
        <v>967268</v>
      </c>
      <c r="F23" s="72">
        <v>955102</v>
      </c>
      <c r="G23" s="72">
        <v>955102</v>
      </c>
    </row>
    <row r="24" spans="1:7" x14ac:dyDescent="0.25">
      <c r="A24" s="8"/>
      <c r="B24" s="6" t="s">
        <v>46</v>
      </c>
      <c r="C24" s="70">
        <f>SUM(C22-C23)</f>
        <v>0</v>
      </c>
      <c r="D24" s="70">
        <f>SUM(D22-D23)</f>
        <v>0</v>
      </c>
      <c r="E24" s="70">
        <f t="shared" ref="E24:G24" si="3">SUM(E22-E23)</f>
        <v>35123</v>
      </c>
      <c r="F24" s="70">
        <f t="shared" si="3"/>
        <v>0</v>
      </c>
      <c r="G24" s="70">
        <f t="shared" si="3"/>
        <v>0</v>
      </c>
    </row>
    <row r="25" spans="1:7" x14ac:dyDescent="0.25">
      <c r="A25" s="7">
        <v>7</v>
      </c>
      <c r="B25" s="14" t="s">
        <v>115</v>
      </c>
      <c r="C25" s="70"/>
      <c r="D25" s="72"/>
      <c r="E25" s="72"/>
      <c r="F25" s="72"/>
      <c r="G25" s="72"/>
    </row>
    <row r="26" spans="1:7" x14ac:dyDescent="0.25">
      <c r="A26" s="8"/>
      <c r="B26" s="6" t="s">
        <v>44</v>
      </c>
      <c r="C26" s="70">
        <v>4634.2299999999996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25">
      <c r="A27" s="8"/>
      <c r="B27" s="6" t="s">
        <v>45</v>
      </c>
      <c r="C27" s="70">
        <v>4634.2299999999996</v>
      </c>
      <c r="D27" s="72">
        <v>0</v>
      </c>
      <c r="E27" s="72">
        <v>0</v>
      </c>
      <c r="F27" s="72">
        <v>0</v>
      </c>
      <c r="G27" s="72">
        <v>0</v>
      </c>
    </row>
    <row r="28" spans="1:7" ht="15.75" thickBot="1" x14ac:dyDescent="0.3">
      <c r="A28" s="12"/>
      <c r="B28" s="13" t="s">
        <v>46</v>
      </c>
      <c r="C28" s="81">
        <f>SUM(C26-C27)</f>
        <v>0</v>
      </c>
      <c r="D28" s="81">
        <f>SUM(D26-D27)</f>
        <v>0</v>
      </c>
      <c r="E28" s="81">
        <f t="shared" ref="E28:G28" si="4">SUM(E26-E27)</f>
        <v>0</v>
      </c>
      <c r="F28" s="81">
        <f t="shared" si="4"/>
        <v>0</v>
      </c>
      <c r="G28" s="81">
        <f t="shared" si="4"/>
        <v>0</v>
      </c>
    </row>
    <row r="29" spans="1:7" x14ac:dyDescent="0.25">
      <c r="A29" s="46"/>
      <c r="B29" s="74" t="s">
        <v>50</v>
      </c>
      <c r="C29" s="82">
        <f>SUM(C10+C14+C18+C22+C26)</f>
        <v>928930.26</v>
      </c>
      <c r="D29" s="83">
        <f>SUM(D10+D14+D18+D22+D26)</f>
        <v>1155001.3999999999</v>
      </c>
      <c r="E29" s="83">
        <f t="shared" ref="E29:G29" si="5">SUM(E10+E14+E18+E22+E26)</f>
        <v>1143493</v>
      </c>
      <c r="F29" s="84">
        <f t="shared" si="5"/>
        <v>1103204</v>
      </c>
      <c r="G29" s="85">
        <f t="shared" si="5"/>
        <v>1103204</v>
      </c>
    </row>
    <row r="30" spans="1:7" x14ac:dyDescent="0.25">
      <c r="A30" s="46"/>
      <c r="B30" s="75" t="s">
        <v>51</v>
      </c>
      <c r="C30" s="76">
        <f>SUM(C11+C15+C19+C23+C27)</f>
        <v>962549.86</v>
      </c>
      <c r="D30" s="77">
        <f>SUM(D11+D15+D19+D23+D27)</f>
        <v>1177664.3999999999</v>
      </c>
      <c r="E30" s="77">
        <f t="shared" ref="E30:G30" si="6">SUM(E11+E15+E19+E23+E27)</f>
        <v>1115370</v>
      </c>
      <c r="F30" s="86">
        <f t="shared" si="6"/>
        <v>1103204</v>
      </c>
      <c r="G30" s="87">
        <f t="shared" si="6"/>
        <v>1103204</v>
      </c>
    </row>
    <row r="31" spans="1:7" ht="15.75" thickBot="1" x14ac:dyDescent="0.3">
      <c r="A31" s="46"/>
      <c r="B31" s="78" t="s">
        <v>46</v>
      </c>
      <c r="C31" s="79">
        <f>SUM(C30-C29)</f>
        <v>33619.599999999977</v>
      </c>
      <c r="D31" s="80">
        <f>SUM(D30-D29)</f>
        <v>22663</v>
      </c>
      <c r="E31" s="80">
        <f>SUM(E30-E29)</f>
        <v>-28123</v>
      </c>
      <c r="F31" s="88">
        <f>SUM(F30-F29)</f>
        <v>0</v>
      </c>
      <c r="G31" s="89">
        <f t="shared" ref="G31" si="7">SUM(G29-G30)</f>
        <v>0</v>
      </c>
    </row>
    <row r="32" spans="1:7" x14ac:dyDescent="0.25">
      <c r="E32" s="43"/>
      <c r="F32" s="42"/>
      <c r="G32" s="42"/>
    </row>
    <row r="34" spans="1:9" x14ac:dyDescent="0.25">
      <c r="B34" s="100" t="s">
        <v>116</v>
      </c>
      <c r="C34" s="100"/>
      <c r="D34" s="100"/>
      <c r="E34" s="100"/>
      <c r="F34" s="100"/>
      <c r="G34" s="100"/>
      <c r="H34" s="5"/>
      <c r="I34" s="31"/>
    </row>
    <row r="35" spans="1:9" x14ac:dyDescent="0.25">
      <c r="E35" s="90"/>
      <c r="F35" s="90"/>
      <c r="G35" s="90"/>
      <c r="H35" s="90"/>
      <c r="I35" s="44"/>
    </row>
    <row r="36" spans="1:9" ht="30" x14ac:dyDescent="0.25">
      <c r="A36" s="91"/>
      <c r="B36" s="91"/>
      <c r="C36" s="91"/>
      <c r="D36" s="7" t="s">
        <v>126</v>
      </c>
      <c r="E36" s="7" t="s">
        <v>119</v>
      </c>
      <c r="F36" s="7" t="s">
        <v>127</v>
      </c>
      <c r="G36" s="92" t="s">
        <v>120</v>
      </c>
      <c r="H36" s="92" t="s">
        <v>128</v>
      </c>
    </row>
    <row r="37" spans="1:9" x14ac:dyDescent="0.25">
      <c r="A37" s="105" t="s">
        <v>117</v>
      </c>
      <c r="B37" s="105"/>
      <c r="C37" s="105"/>
      <c r="D37" s="93">
        <v>84371.14</v>
      </c>
      <c r="E37" s="93">
        <f>SUM(D37-D38)</f>
        <v>56281.770000000004</v>
      </c>
      <c r="F37" s="93">
        <v>-28123</v>
      </c>
      <c r="G37" s="93">
        <f t="shared" ref="G37:H37" si="8">SUM(F37-F38)</f>
        <v>0</v>
      </c>
      <c r="H37" s="93">
        <f t="shared" si="8"/>
        <v>0</v>
      </c>
    </row>
    <row r="38" spans="1:9" x14ac:dyDescent="0.25">
      <c r="A38" s="106" t="s">
        <v>118</v>
      </c>
      <c r="B38" s="106"/>
      <c r="C38" s="106"/>
      <c r="D38" s="104">
        <v>28089.37</v>
      </c>
      <c r="E38" s="104">
        <v>22663</v>
      </c>
      <c r="F38" s="104">
        <v>-28123</v>
      </c>
      <c r="G38" s="104">
        <v>0</v>
      </c>
      <c r="H38" s="104">
        <v>0</v>
      </c>
    </row>
    <row r="39" spans="1:9" x14ac:dyDescent="0.25">
      <c r="A39" s="106"/>
      <c r="B39" s="106"/>
      <c r="C39" s="106"/>
      <c r="D39" s="104"/>
      <c r="E39" s="104"/>
      <c r="F39" s="104"/>
      <c r="G39" s="104"/>
      <c r="H39" s="104"/>
    </row>
  </sheetData>
  <mergeCells count="12">
    <mergeCell ref="A2:G2"/>
    <mergeCell ref="A5:G5"/>
    <mergeCell ref="A4:G4"/>
    <mergeCell ref="A3:G3"/>
    <mergeCell ref="B34:G34"/>
    <mergeCell ref="G38:G39"/>
    <mergeCell ref="H38:H39"/>
    <mergeCell ref="A37:C37"/>
    <mergeCell ref="A38:C39"/>
    <mergeCell ref="D38:D39"/>
    <mergeCell ref="E38:E39"/>
    <mergeCell ref="F38:F3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160"/>
  <sheetViews>
    <sheetView tabSelected="1" workbookViewId="0">
      <selection activeCell="G139" sqref="G139"/>
    </sheetView>
  </sheetViews>
  <sheetFormatPr defaultRowHeight="15" x14ac:dyDescent="0.25"/>
  <cols>
    <col min="1" max="1" width="50.5703125" customWidth="1"/>
    <col min="2" max="2" width="14.5703125" customWidth="1"/>
    <col min="3" max="3" width="13.42578125" customWidth="1"/>
    <col min="4" max="4" width="15.28515625" customWidth="1"/>
    <col min="5" max="5" width="13.7109375" customWidth="1"/>
    <col min="6" max="6" width="13.42578125" customWidth="1"/>
  </cols>
  <sheetData>
    <row r="2" spans="1:6" x14ac:dyDescent="0.25">
      <c r="A2" s="100" t="s">
        <v>112</v>
      </c>
      <c r="B2" s="101"/>
      <c r="C2" s="101"/>
      <c r="D2" s="101"/>
      <c r="E2" s="101"/>
      <c r="F2" s="101"/>
    </row>
    <row r="3" spans="1:6" x14ac:dyDescent="0.25">
      <c r="A3" s="100" t="s">
        <v>129</v>
      </c>
      <c r="B3" s="101"/>
      <c r="C3" s="101"/>
      <c r="D3" s="101"/>
      <c r="E3" s="101"/>
      <c r="F3" s="101"/>
    </row>
    <row r="4" spans="1:6" x14ac:dyDescent="0.25">
      <c r="A4" s="100" t="s">
        <v>113</v>
      </c>
      <c r="B4" s="101"/>
      <c r="C4" s="101"/>
      <c r="D4" s="101"/>
      <c r="E4" s="101"/>
      <c r="F4" s="101"/>
    </row>
    <row r="6" spans="1:6" x14ac:dyDescent="0.25">
      <c r="A6" s="31"/>
      <c r="B6" s="100" t="s">
        <v>100</v>
      </c>
      <c r="C6" s="100"/>
      <c r="D6" s="31"/>
    </row>
    <row r="7" spans="1:6" ht="15.75" thickBot="1" x14ac:dyDescent="0.3"/>
    <row r="8" spans="1:6" ht="15.75" customHeight="1" x14ac:dyDescent="0.25">
      <c r="A8" s="48"/>
      <c r="B8" s="109" t="str">
        <f>'opći dio II'!C7</f>
        <v>Ostvarenje 2024. g.</v>
      </c>
      <c r="C8" s="109" t="str">
        <f>'opći dio II'!D7</f>
        <v>Plan 2025. g</v>
      </c>
      <c r="D8" s="109" t="str">
        <f>'opći dio II'!E7</f>
        <v>Plan 2026. g.</v>
      </c>
      <c r="E8" s="109" t="str">
        <f>'opći dio II'!F7</f>
        <v>Projekcija 2027. g.</v>
      </c>
      <c r="F8" s="107" t="str">
        <f>'opći dio II'!G7</f>
        <v>Projekcija 2028. g.</v>
      </c>
    </row>
    <row r="9" spans="1:6" ht="15.75" customHeight="1" x14ac:dyDescent="0.25">
      <c r="A9" s="49" t="s">
        <v>0</v>
      </c>
      <c r="B9" s="110"/>
      <c r="C9" s="110"/>
      <c r="D9" s="110"/>
      <c r="E9" s="110"/>
      <c r="F9" s="108"/>
    </row>
    <row r="10" spans="1:6" x14ac:dyDescent="0.25">
      <c r="A10" s="50" t="s">
        <v>52</v>
      </c>
      <c r="B10" s="32">
        <f>SUM(B11)</f>
        <v>962549.86</v>
      </c>
      <c r="C10" s="32">
        <f t="shared" ref="C10:F10" si="0">SUM(C11)</f>
        <v>1177664.3999999999</v>
      </c>
      <c r="D10" s="32">
        <f t="shared" si="0"/>
        <v>1115370</v>
      </c>
      <c r="E10" s="32">
        <f t="shared" si="0"/>
        <v>1103204</v>
      </c>
      <c r="F10" s="51">
        <f t="shared" si="0"/>
        <v>1103204</v>
      </c>
    </row>
    <row r="11" spans="1:6" x14ac:dyDescent="0.25">
      <c r="A11" s="52" t="s">
        <v>53</v>
      </c>
      <c r="B11" s="33">
        <f>SUM(B12)</f>
        <v>962549.86</v>
      </c>
      <c r="C11" s="33">
        <f t="shared" ref="C11:F11" si="1">SUM(C12)</f>
        <v>1177664.3999999999</v>
      </c>
      <c r="D11" s="33">
        <f t="shared" si="1"/>
        <v>1115370</v>
      </c>
      <c r="E11" s="33">
        <f t="shared" si="1"/>
        <v>1103204</v>
      </c>
      <c r="F11" s="53">
        <f t="shared" si="1"/>
        <v>1103204</v>
      </c>
    </row>
    <row r="12" spans="1:6" x14ac:dyDescent="0.25">
      <c r="A12" s="52" t="s">
        <v>54</v>
      </c>
      <c r="B12" s="33">
        <f>SUM(B13)</f>
        <v>962549.86</v>
      </c>
      <c r="C12" s="33">
        <f t="shared" ref="C12:F12" si="2">SUM(C13)</f>
        <v>1177664.3999999999</v>
      </c>
      <c r="D12" s="33">
        <f t="shared" si="2"/>
        <v>1115370</v>
      </c>
      <c r="E12" s="33">
        <f t="shared" si="2"/>
        <v>1103204</v>
      </c>
      <c r="F12" s="53">
        <f t="shared" si="2"/>
        <v>1103204</v>
      </c>
    </row>
    <row r="13" spans="1:6" x14ac:dyDescent="0.25">
      <c r="A13" s="54" t="s">
        <v>55</v>
      </c>
      <c r="B13" s="34">
        <f>SUM(B14+B15+B16+B17+B18+B19+B20+B21+B22+B23)</f>
        <v>962549.86</v>
      </c>
      <c r="C13" s="34">
        <f>SUM(C14+C15+C16+C17+C18+C19+C20+C21+C22+C23+C24)</f>
        <v>1177664.3999999999</v>
      </c>
      <c r="D13" s="34">
        <f>SUM(D14+D15+D16+D17+D18+D19+D20+D21+D22+D23)</f>
        <v>1115370</v>
      </c>
      <c r="E13" s="34">
        <f>SUM(E14+E15+E16+E17+E18+E19+E20+E21+E22+E23)</f>
        <v>1103204</v>
      </c>
      <c r="F13" s="55">
        <f>SUM(F14+F15+F16+F17+F18+F19+F20+F21+F22+F23)</f>
        <v>1103204</v>
      </c>
    </row>
    <row r="14" spans="1:6" ht="26.25" x14ac:dyDescent="0.25">
      <c r="A14" s="54" t="s">
        <v>56</v>
      </c>
      <c r="B14" s="34">
        <f>SUM(B119)</f>
        <v>0</v>
      </c>
      <c r="C14" s="34">
        <f t="shared" ref="C14:F14" si="3">SUM(C119)</f>
        <v>0</v>
      </c>
      <c r="D14" s="34"/>
      <c r="E14" s="34">
        <f t="shared" si="3"/>
        <v>0</v>
      </c>
      <c r="F14" s="55">
        <f t="shared" si="3"/>
        <v>0</v>
      </c>
    </row>
    <row r="15" spans="1:6" x14ac:dyDescent="0.25">
      <c r="A15" s="54" t="s">
        <v>57</v>
      </c>
      <c r="B15" s="34">
        <v>0</v>
      </c>
      <c r="C15" s="37"/>
      <c r="D15" s="37"/>
      <c r="E15" s="37"/>
      <c r="F15" s="56"/>
    </row>
    <row r="16" spans="1:6" ht="26.25" x14ac:dyDescent="0.25">
      <c r="A16" s="54" t="s">
        <v>58</v>
      </c>
      <c r="B16" s="34">
        <v>0</v>
      </c>
      <c r="C16" s="37"/>
      <c r="D16" s="37"/>
      <c r="E16" s="37"/>
      <c r="F16" s="56"/>
    </row>
    <row r="17" spans="1:6" x14ac:dyDescent="0.25">
      <c r="A17" s="54" t="s">
        <v>59</v>
      </c>
      <c r="B17" s="34">
        <f>SUM(B98)</f>
        <v>152871.83000000002</v>
      </c>
      <c r="C17" s="34">
        <f>SUM(C98)</f>
        <v>141611</v>
      </c>
      <c r="D17" s="34">
        <f t="shared" ref="D17:F17" si="4">SUM(D98)</f>
        <v>127102</v>
      </c>
      <c r="E17" s="34">
        <f t="shared" si="4"/>
        <v>127102</v>
      </c>
      <c r="F17" s="55">
        <f t="shared" si="4"/>
        <v>127102</v>
      </c>
    </row>
    <row r="18" spans="1:6" x14ac:dyDescent="0.25">
      <c r="A18" s="54" t="s">
        <v>60</v>
      </c>
      <c r="B18" s="34">
        <f>SUM(B55)</f>
        <v>15700</v>
      </c>
      <c r="C18" s="34">
        <f>SUM(C55)</f>
        <v>0</v>
      </c>
      <c r="D18" s="34">
        <f t="shared" ref="D18:F18" si="5">SUM(D55)</f>
        <v>0</v>
      </c>
      <c r="E18" s="34">
        <f t="shared" si="5"/>
        <v>0</v>
      </c>
      <c r="F18" s="55">
        <f t="shared" si="5"/>
        <v>0</v>
      </c>
    </row>
    <row r="19" spans="1:6" x14ac:dyDescent="0.25">
      <c r="A19" s="54" t="s">
        <v>61</v>
      </c>
      <c r="B19" s="34">
        <f>SUM(B67)</f>
        <v>9898.880000000001</v>
      </c>
      <c r="C19" s="34">
        <f>SUM(C67)</f>
        <v>33662</v>
      </c>
      <c r="D19" s="34">
        <f t="shared" ref="D19:F19" si="6">SUM(D67)</f>
        <v>21000</v>
      </c>
      <c r="E19" s="34">
        <f t="shared" si="6"/>
        <v>21000</v>
      </c>
      <c r="F19" s="55">
        <f t="shared" si="6"/>
        <v>21000</v>
      </c>
    </row>
    <row r="20" spans="1:6" x14ac:dyDescent="0.25">
      <c r="A20" s="54" t="s">
        <v>62</v>
      </c>
      <c r="B20" s="34">
        <f>SUM(B31+B41+B52+B49)</f>
        <v>160102.39999999999</v>
      </c>
      <c r="C20" s="34">
        <f>SUM(C31+C41+C52+C49)</f>
        <v>170102.39999999999</v>
      </c>
      <c r="D20" s="34">
        <f t="shared" ref="D20:F20" si="7">SUM(D31+D41+D52+D49)</f>
        <v>167102</v>
      </c>
      <c r="E20" s="34">
        <f t="shared" si="7"/>
        <v>167102</v>
      </c>
      <c r="F20" s="55">
        <f t="shared" si="7"/>
        <v>167102</v>
      </c>
    </row>
    <row r="21" spans="1:6" x14ac:dyDescent="0.25">
      <c r="A21" s="54" t="s">
        <v>130</v>
      </c>
      <c r="B21" s="34">
        <f>SUM(B119)</f>
        <v>0</v>
      </c>
      <c r="C21" s="34">
        <f t="shared" ref="C21:F21" si="8">SUM(C119)</f>
        <v>0</v>
      </c>
      <c r="D21" s="34">
        <f t="shared" si="8"/>
        <v>12166</v>
      </c>
      <c r="E21" s="34">
        <f t="shared" si="8"/>
        <v>0</v>
      </c>
      <c r="F21" s="34">
        <f t="shared" si="8"/>
        <v>0</v>
      </c>
    </row>
    <row r="22" spans="1:6" x14ac:dyDescent="0.25">
      <c r="A22" s="54" t="s">
        <v>97</v>
      </c>
      <c r="B22" s="34">
        <f>SUM(B87)</f>
        <v>4634.2299999999996</v>
      </c>
      <c r="C22" s="34">
        <f>SUM(C87)</f>
        <v>0</v>
      </c>
      <c r="D22" s="34">
        <f t="shared" ref="D22:F22" si="9">SUM(D87)</f>
        <v>0</v>
      </c>
      <c r="E22" s="34">
        <f t="shared" si="9"/>
        <v>0</v>
      </c>
      <c r="F22" s="55">
        <f t="shared" si="9"/>
        <v>0</v>
      </c>
    </row>
    <row r="23" spans="1:6" x14ac:dyDescent="0.25">
      <c r="A23" s="54" t="s">
        <v>98</v>
      </c>
      <c r="B23" s="34">
        <f>SUM(B131)</f>
        <v>619342.52</v>
      </c>
      <c r="C23" s="34">
        <f t="shared" ref="C23:F23" si="10">SUM(C131)</f>
        <v>785000</v>
      </c>
      <c r="D23" s="34">
        <f t="shared" si="10"/>
        <v>788000</v>
      </c>
      <c r="E23" s="34">
        <f t="shared" si="10"/>
        <v>788000</v>
      </c>
      <c r="F23" s="55">
        <f t="shared" si="10"/>
        <v>788000</v>
      </c>
    </row>
    <row r="24" spans="1:6" x14ac:dyDescent="0.25">
      <c r="A24" s="54" t="s">
        <v>63</v>
      </c>
      <c r="B24" s="34">
        <f>SUM(B148)</f>
        <v>0</v>
      </c>
      <c r="C24" s="34">
        <f>SUM(C148)</f>
        <v>47289</v>
      </c>
      <c r="D24" s="34"/>
      <c r="E24" s="34"/>
      <c r="F24" s="55"/>
    </row>
    <row r="25" spans="1:6" x14ac:dyDescent="0.25">
      <c r="A25" s="52" t="s">
        <v>64</v>
      </c>
      <c r="B25" s="33">
        <f>SUM(B26+B36+B44+B55)</f>
        <v>175802.4</v>
      </c>
      <c r="C25" s="33">
        <f t="shared" ref="C25:F25" si="11">SUM(C26+C36+C44+C55)</f>
        <v>170102.39999999999</v>
      </c>
      <c r="D25" s="33">
        <f t="shared" si="11"/>
        <v>167102</v>
      </c>
      <c r="E25" s="33">
        <f t="shared" si="11"/>
        <v>167102</v>
      </c>
      <c r="F25" s="53">
        <f t="shared" si="11"/>
        <v>167102</v>
      </c>
    </row>
    <row r="26" spans="1:6" ht="26.25" x14ac:dyDescent="0.25">
      <c r="A26" s="52" t="s">
        <v>65</v>
      </c>
      <c r="B26" s="33">
        <f t="shared" ref="B26:B31" si="12">SUM(B27)</f>
        <v>30000</v>
      </c>
      <c r="C26" s="33">
        <f t="shared" ref="C26:C31" si="13">SUM(C27)</f>
        <v>33000</v>
      </c>
      <c r="D26" s="33">
        <f t="shared" ref="D26:D31" si="14">SUM(D27)</f>
        <v>35000</v>
      </c>
      <c r="E26" s="33">
        <f t="shared" ref="E26:E31" si="15">SUM(E27)</f>
        <v>35000</v>
      </c>
      <c r="F26" s="53">
        <f t="shared" ref="F26:F31" si="16">SUM(F27)</f>
        <v>35000</v>
      </c>
    </row>
    <row r="27" spans="1:6" x14ac:dyDescent="0.25">
      <c r="A27" s="54" t="s">
        <v>66</v>
      </c>
      <c r="B27" s="34">
        <f t="shared" si="12"/>
        <v>30000</v>
      </c>
      <c r="C27" s="34">
        <f t="shared" si="13"/>
        <v>33000</v>
      </c>
      <c r="D27" s="34">
        <f t="shared" si="14"/>
        <v>35000</v>
      </c>
      <c r="E27" s="34">
        <f t="shared" si="15"/>
        <v>35000</v>
      </c>
      <c r="F27" s="55">
        <f t="shared" si="16"/>
        <v>35000</v>
      </c>
    </row>
    <row r="28" spans="1:6" x14ac:dyDescent="0.25">
      <c r="A28" s="54" t="s">
        <v>67</v>
      </c>
      <c r="B28" s="34">
        <f t="shared" si="12"/>
        <v>30000</v>
      </c>
      <c r="C28" s="34">
        <f t="shared" si="13"/>
        <v>33000</v>
      </c>
      <c r="D28" s="34">
        <f t="shared" si="14"/>
        <v>35000</v>
      </c>
      <c r="E28" s="34">
        <f t="shared" si="15"/>
        <v>35000</v>
      </c>
      <c r="F28" s="55">
        <f t="shared" si="16"/>
        <v>35000</v>
      </c>
    </row>
    <row r="29" spans="1:6" x14ac:dyDescent="0.25">
      <c r="A29" s="54" t="s">
        <v>68</v>
      </c>
      <c r="B29" s="34">
        <f t="shared" si="12"/>
        <v>30000</v>
      </c>
      <c r="C29" s="34">
        <f t="shared" si="13"/>
        <v>33000</v>
      </c>
      <c r="D29" s="34">
        <f t="shared" si="14"/>
        <v>35000</v>
      </c>
      <c r="E29" s="34">
        <f t="shared" si="15"/>
        <v>35000</v>
      </c>
      <c r="F29" s="55">
        <f t="shared" si="16"/>
        <v>35000</v>
      </c>
    </row>
    <row r="30" spans="1:6" x14ac:dyDescent="0.25">
      <c r="A30" s="52" t="s">
        <v>69</v>
      </c>
      <c r="B30" s="33">
        <f t="shared" si="12"/>
        <v>30000</v>
      </c>
      <c r="C30" s="33">
        <f t="shared" si="13"/>
        <v>33000</v>
      </c>
      <c r="D30" s="33">
        <f t="shared" si="14"/>
        <v>35000</v>
      </c>
      <c r="E30" s="33">
        <f t="shared" si="15"/>
        <v>35000</v>
      </c>
      <c r="F30" s="53">
        <f t="shared" si="16"/>
        <v>35000</v>
      </c>
    </row>
    <row r="31" spans="1:6" x14ac:dyDescent="0.25">
      <c r="A31" s="52" t="s">
        <v>62</v>
      </c>
      <c r="B31" s="34">
        <f t="shared" si="12"/>
        <v>30000</v>
      </c>
      <c r="C31" s="34">
        <f t="shared" si="13"/>
        <v>33000</v>
      </c>
      <c r="D31" s="34">
        <f t="shared" si="14"/>
        <v>35000</v>
      </c>
      <c r="E31" s="34">
        <f t="shared" si="15"/>
        <v>35000</v>
      </c>
      <c r="F31" s="55">
        <f t="shared" si="16"/>
        <v>35000</v>
      </c>
    </row>
    <row r="32" spans="1:6" x14ac:dyDescent="0.25">
      <c r="A32" s="54" t="s">
        <v>22</v>
      </c>
      <c r="B32" s="34">
        <f>SUM(B33+B34+B35)</f>
        <v>30000</v>
      </c>
      <c r="C32" s="34">
        <f t="shared" ref="C32:D32" si="17">SUM(C33+C34+C35)</f>
        <v>33000</v>
      </c>
      <c r="D32" s="34">
        <f t="shared" si="17"/>
        <v>35000</v>
      </c>
      <c r="E32" s="34">
        <v>35000</v>
      </c>
      <c r="F32" s="55">
        <v>35000</v>
      </c>
    </row>
    <row r="33" spans="1:6" x14ac:dyDescent="0.25">
      <c r="A33" s="57" t="s">
        <v>86</v>
      </c>
      <c r="B33" s="36">
        <v>17238.21</v>
      </c>
      <c r="C33" s="37">
        <v>20000</v>
      </c>
      <c r="D33" s="37">
        <v>20000</v>
      </c>
      <c r="E33" s="37"/>
      <c r="F33" s="56"/>
    </row>
    <row r="34" spans="1:6" x14ac:dyDescent="0.25">
      <c r="A34" s="57" t="s">
        <v>88</v>
      </c>
      <c r="B34" s="36">
        <v>0</v>
      </c>
      <c r="C34" s="37">
        <v>0</v>
      </c>
      <c r="D34" s="37">
        <v>0</v>
      </c>
      <c r="E34" s="37"/>
      <c r="F34" s="56"/>
    </row>
    <row r="35" spans="1:6" x14ac:dyDescent="0.25">
      <c r="A35" s="57" t="s">
        <v>87</v>
      </c>
      <c r="B35" s="36">
        <v>12761.79</v>
      </c>
      <c r="C35" s="37">
        <v>13000</v>
      </c>
      <c r="D35" s="37">
        <v>15000</v>
      </c>
      <c r="E35" s="37"/>
      <c r="F35" s="56"/>
    </row>
    <row r="36" spans="1:6" x14ac:dyDescent="0.25">
      <c r="A36" s="50" t="s">
        <v>70</v>
      </c>
      <c r="B36" s="32">
        <f t="shared" ref="B36:B42" si="18">SUM(B37)</f>
        <v>3000</v>
      </c>
      <c r="C36" s="32">
        <f t="shared" ref="C36:C42" si="19">SUM(C37)</f>
        <v>10000</v>
      </c>
      <c r="D36" s="32">
        <f t="shared" ref="D36:D42" si="20">SUM(D37)</f>
        <v>5000</v>
      </c>
      <c r="E36" s="32">
        <f t="shared" ref="E36:E41" si="21">SUM(E37)</f>
        <v>5000</v>
      </c>
      <c r="F36" s="51">
        <f t="shared" ref="F36:F41" si="22">SUM(F37)</f>
        <v>5000</v>
      </c>
    </row>
    <row r="37" spans="1:6" x14ac:dyDescent="0.25">
      <c r="A37" s="58" t="s">
        <v>66</v>
      </c>
      <c r="B37" s="36">
        <f>SUM(B38)</f>
        <v>3000</v>
      </c>
      <c r="C37" s="36">
        <f t="shared" si="19"/>
        <v>10000</v>
      </c>
      <c r="D37" s="36">
        <f t="shared" si="20"/>
        <v>5000</v>
      </c>
      <c r="E37" s="36">
        <f t="shared" si="21"/>
        <v>5000</v>
      </c>
      <c r="F37" s="59">
        <f t="shared" si="22"/>
        <v>5000</v>
      </c>
    </row>
    <row r="38" spans="1:6" x14ac:dyDescent="0.25">
      <c r="A38" s="50" t="s">
        <v>67</v>
      </c>
      <c r="B38" s="32">
        <f t="shared" si="18"/>
        <v>3000</v>
      </c>
      <c r="C38" s="32">
        <f t="shared" si="19"/>
        <v>10000</v>
      </c>
      <c r="D38" s="32">
        <f t="shared" si="20"/>
        <v>5000</v>
      </c>
      <c r="E38" s="32">
        <f t="shared" si="21"/>
        <v>5000</v>
      </c>
      <c r="F38" s="51">
        <f t="shared" si="22"/>
        <v>5000</v>
      </c>
    </row>
    <row r="39" spans="1:6" x14ac:dyDescent="0.25">
      <c r="A39" s="50" t="s">
        <v>68</v>
      </c>
      <c r="B39" s="32">
        <f t="shared" si="18"/>
        <v>3000</v>
      </c>
      <c r="C39" s="32">
        <f t="shared" si="19"/>
        <v>10000</v>
      </c>
      <c r="D39" s="32">
        <f t="shared" si="20"/>
        <v>5000</v>
      </c>
      <c r="E39" s="32">
        <f t="shared" si="21"/>
        <v>5000</v>
      </c>
      <c r="F39" s="51">
        <f t="shared" si="22"/>
        <v>5000</v>
      </c>
    </row>
    <row r="40" spans="1:6" x14ac:dyDescent="0.25">
      <c r="A40" s="52" t="s">
        <v>69</v>
      </c>
      <c r="B40" s="33">
        <f t="shared" si="18"/>
        <v>3000</v>
      </c>
      <c r="C40" s="33">
        <f t="shared" si="19"/>
        <v>10000</v>
      </c>
      <c r="D40" s="33">
        <f t="shared" si="20"/>
        <v>5000</v>
      </c>
      <c r="E40" s="33">
        <f t="shared" si="21"/>
        <v>5000</v>
      </c>
      <c r="F40" s="53">
        <f t="shared" si="22"/>
        <v>5000</v>
      </c>
    </row>
    <row r="41" spans="1:6" x14ac:dyDescent="0.25">
      <c r="A41" s="50" t="s">
        <v>62</v>
      </c>
      <c r="B41" s="32">
        <f>SUM(B42)</f>
        <v>3000</v>
      </c>
      <c r="C41" s="32">
        <f t="shared" si="19"/>
        <v>10000</v>
      </c>
      <c r="D41" s="32">
        <f t="shared" si="20"/>
        <v>5000</v>
      </c>
      <c r="E41" s="32">
        <f t="shared" si="21"/>
        <v>5000</v>
      </c>
      <c r="F41" s="51">
        <f t="shared" si="22"/>
        <v>5000</v>
      </c>
    </row>
    <row r="42" spans="1:6" x14ac:dyDescent="0.25">
      <c r="A42" s="60" t="s">
        <v>22</v>
      </c>
      <c r="B42" s="35">
        <f t="shared" si="18"/>
        <v>3000</v>
      </c>
      <c r="C42" s="35">
        <f t="shared" si="19"/>
        <v>10000</v>
      </c>
      <c r="D42" s="35">
        <f t="shared" si="20"/>
        <v>5000</v>
      </c>
      <c r="E42" s="35">
        <v>5000</v>
      </c>
      <c r="F42" s="61">
        <v>5000</v>
      </c>
    </row>
    <row r="43" spans="1:6" x14ac:dyDescent="0.25">
      <c r="A43" s="62" t="s">
        <v>87</v>
      </c>
      <c r="B43" s="36">
        <v>3000</v>
      </c>
      <c r="C43" s="37">
        <v>10000</v>
      </c>
      <c r="D43" s="37">
        <v>5000</v>
      </c>
      <c r="E43" s="37"/>
      <c r="F43" s="56"/>
    </row>
    <row r="44" spans="1:6" ht="26.25" x14ac:dyDescent="0.25">
      <c r="A44" s="64" t="s">
        <v>71</v>
      </c>
      <c r="B44" s="32">
        <f>SUM(B45)</f>
        <v>127102.39999999999</v>
      </c>
      <c r="C44" s="32">
        <f t="shared" ref="C44:F47" si="23">SUM(C45)</f>
        <v>127102.39999999999</v>
      </c>
      <c r="D44" s="32">
        <f t="shared" si="23"/>
        <v>127102</v>
      </c>
      <c r="E44" s="32">
        <f t="shared" si="23"/>
        <v>127102</v>
      </c>
      <c r="F44" s="51">
        <f t="shared" si="23"/>
        <v>127102</v>
      </c>
    </row>
    <row r="45" spans="1:6" x14ac:dyDescent="0.25">
      <c r="A45" s="64" t="s">
        <v>66</v>
      </c>
      <c r="B45" s="32">
        <f>SUM(B46)</f>
        <v>127102.39999999999</v>
      </c>
      <c r="C45" s="32">
        <f t="shared" si="23"/>
        <v>127102.39999999999</v>
      </c>
      <c r="D45" s="32">
        <f t="shared" si="23"/>
        <v>127102</v>
      </c>
      <c r="E45" s="32">
        <f t="shared" si="23"/>
        <v>127102</v>
      </c>
      <c r="F45" s="51">
        <f t="shared" si="23"/>
        <v>127102</v>
      </c>
    </row>
    <row r="46" spans="1:6" x14ac:dyDescent="0.25">
      <c r="A46" s="64" t="s">
        <v>67</v>
      </c>
      <c r="B46" s="32">
        <f>SUM(B47)</f>
        <v>127102.39999999999</v>
      </c>
      <c r="C46" s="32">
        <f t="shared" si="23"/>
        <v>127102.39999999999</v>
      </c>
      <c r="D46" s="32">
        <f t="shared" si="23"/>
        <v>127102</v>
      </c>
      <c r="E46" s="32">
        <f t="shared" si="23"/>
        <v>127102</v>
      </c>
      <c r="F46" s="51">
        <f t="shared" si="23"/>
        <v>127102</v>
      </c>
    </row>
    <row r="47" spans="1:6" x14ac:dyDescent="0.25">
      <c r="A47" s="64" t="s">
        <v>68</v>
      </c>
      <c r="B47" s="32">
        <f>SUM(B48)</f>
        <v>127102.39999999999</v>
      </c>
      <c r="C47" s="32">
        <f t="shared" si="23"/>
        <v>127102.39999999999</v>
      </c>
      <c r="D47" s="32">
        <f t="shared" si="23"/>
        <v>127102</v>
      </c>
      <c r="E47" s="32">
        <f t="shared" si="23"/>
        <v>127102</v>
      </c>
      <c r="F47" s="51">
        <f t="shared" si="23"/>
        <v>127102</v>
      </c>
    </row>
    <row r="48" spans="1:6" x14ac:dyDescent="0.25">
      <c r="A48" s="65" t="s">
        <v>69</v>
      </c>
      <c r="B48" s="33">
        <f>SUM(B49+B52)</f>
        <v>127102.39999999999</v>
      </c>
      <c r="C48" s="33">
        <f t="shared" ref="C48:F48" si="24">SUM(C49+C52)</f>
        <v>127102.39999999999</v>
      </c>
      <c r="D48" s="33">
        <f t="shared" si="24"/>
        <v>127102</v>
      </c>
      <c r="E48" s="33">
        <f t="shared" si="24"/>
        <v>127102</v>
      </c>
      <c r="F48" s="53">
        <f t="shared" si="24"/>
        <v>127102</v>
      </c>
    </row>
    <row r="49" spans="1:6" x14ac:dyDescent="0.25">
      <c r="A49" s="64" t="s">
        <v>62</v>
      </c>
      <c r="B49" s="32">
        <f>SUM(B50)</f>
        <v>126029.84</v>
      </c>
      <c r="C49" s="32">
        <f t="shared" ref="C49:F50" si="25">SUM(C50)</f>
        <v>126029.4</v>
      </c>
      <c r="D49" s="32">
        <f t="shared" si="25"/>
        <v>127102</v>
      </c>
      <c r="E49" s="32">
        <f t="shared" si="25"/>
        <v>127102</v>
      </c>
      <c r="F49" s="51">
        <f t="shared" si="25"/>
        <v>127102</v>
      </c>
    </row>
    <row r="50" spans="1:6" x14ac:dyDescent="0.25">
      <c r="A50" s="64" t="s">
        <v>22</v>
      </c>
      <c r="B50" s="32">
        <f>SUM(B51)</f>
        <v>126029.84</v>
      </c>
      <c r="C50" s="32">
        <f t="shared" si="25"/>
        <v>126029.4</v>
      </c>
      <c r="D50" s="32">
        <f t="shared" si="25"/>
        <v>127102</v>
      </c>
      <c r="E50" s="32">
        <v>127102</v>
      </c>
      <c r="F50" s="51">
        <v>127102</v>
      </c>
    </row>
    <row r="51" spans="1:6" x14ac:dyDescent="0.25">
      <c r="A51" s="62" t="s">
        <v>88</v>
      </c>
      <c r="B51" s="36">
        <v>126029.84</v>
      </c>
      <c r="C51" s="37">
        <v>126029.4</v>
      </c>
      <c r="D51" s="37">
        <v>127102</v>
      </c>
      <c r="E51" s="37"/>
      <c r="F51" s="56"/>
    </row>
    <row r="52" spans="1:6" x14ac:dyDescent="0.25">
      <c r="A52" s="64" t="s">
        <v>62</v>
      </c>
      <c r="B52" s="32">
        <f>SUM(B53)</f>
        <v>1072.56</v>
      </c>
      <c r="C52" s="32">
        <f t="shared" ref="C52:D53" si="26">SUM(C53)</f>
        <v>1073</v>
      </c>
      <c r="D52" s="32">
        <f t="shared" si="26"/>
        <v>0</v>
      </c>
      <c r="E52" s="32">
        <f>SUM(E53)</f>
        <v>0</v>
      </c>
      <c r="F52" s="51">
        <f>SUM(F53)</f>
        <v>0</v>
      </c>
    </row>
    <row r="53" spans="1:6" x14ac:dyDescent="0.25">
      <c r="A53" s="64" t="s">
        <v>22</v>
      </c>
      <c r="B53" s="32">
        <f>SUM(B54)</f>
        <v>1072.56</v>
      </c>
      <c r="C53" s="32">
        <f t="shared" si="26"/>
        <v>1073</v>
      </c>
      <c r="D53" s="32">
        <f t="shared" si="26"/>
        <v>0</v>
      </c>
      <c r="E53" s="32">
        <v>0</v>
      </c>
      <c r="F53" s="51">
        <v>0</v>
      </c>
    </row>
    <row r="54" spans="1:6" x14ac:dyDescent="0.25">
      <c r="A54" s="62" t="s">
        <v>87</v>
      </c>
      <c r="B54" s="36">
        <v>1072.56</v>
      </c>
      <c r="C54" s="37">
        <v>1073</v>
      </c>
      <c r="D54" s="37">
        <v>0</v>
      </c>
      <c r="E54" s="37"/>
      <c r="F54" s="56"/>
    </row>
    <row r="55" spans="1:6" x14ac:dyDescent="0.25">
      <c r="A55" s="64" t="s">
        <v>106</v>
      </c>
      <c r="B55" s="32">
        <f t="shared" ref="B55:B61" si="27">SUM(B56)</f>
        <v>15700</v>
      </c>
      <c r="C55" s="32">
        <f t="shared" ref="C55:C61" si="28">SUM(C56)</f>
        <v>0</v>
      </c>
      <c r="D55" s="32">
        <f t="shared" ref="D55:D61" si="29">SUM(D56)</f>
        <v>0</v>
      </c>
      <c r="E55" s="32">
        <f t="shared" ref="E55:E61" si="30">SUM(E56)</f>
        <v>0</v>
      </c>
      <c r="F55" s="51">
        <f t="shared" ref="F55:F61" si="31">SUM(F56)</f>
        <v>0</v>
      </c>
    </row>
    <row r="56" spans="1:6" x14ac:dyDescent="0.25">
      <c r="A56" s="64" t="s">
        <v>66</v>
      </c>
      <c r="B56" s="32">
        <f t="shared" si="27"/>
        <v>15700</v>
      </c>
      <c r="C56" s="32">
        <f t="shared" si="28"/>
        <v>0</v>
      </c>
      <c r="D56" s="32">
        <f t="shared" si="29"/>
        <v>0</v>
      </c>
      <c r="E56" s="32">
        <f t="shared" si="30"/>
        <v>0</v>
      </c>
      <c r="F56" s="51">
        <f t="shared" si="31"/>
        <v>0</v>
      </c>
    </row>
    <row r="57" spans="1:6" x14ac:dyDescent="0.25">
      <c r="A57" s="64" t="s">
        <v>67</v>
      </c>
      <c r="B57" s="32">
        <f t="shared" si="27"/>
        <v>15700</v>
      </c>
      <c r="C57" s="32">
        <f t="shared" si="28"/>
        <v>0</v>
      </c>
      <c r="D57" s="32">
        <f t="shared" si="29"/>
        <v>0</v>
      </c>
      <c r="E57" s="32">
        <f t="shared" si="30"/>
        <v>0</v>
      </c>
      <c r="F57" s="51">
        <f t="shared" si="31"/>
        <v>0</v>
      </c>
    </row>
    <row r="58" spans="1:6" x14ac:dyDescent="0.25">
      <c r="A58" s="64" t="s">
        <v>68</v>
      </c>
      <c r="B58" s="32">
        <f t="shared" si="27"/>
        <v>15700</v>
      </c>
      <c r="C58" s="32">
        <f t="shared" si="28"/>
        <v>0</v>
      </c>
      <c r="D58" s="32">
        <f t="shared" si="29"/>
        <v>0</v>
      </c>
      <c r="E58" s="32">
        <f t="shared" si="30"/>
        <v>0</v>
      </c>
      <c r="F58" s="51">
        <f t="shared" si="31"/>
        <v>0</v>
      </c>
    </row>
    <row r="59" spans="1:6" x14ac:dyDescent="0.25">
      <c r="A59" s="65" t="s">
        <v>69</v>
      </c>
      <c r="B59" s="33">
        <f t="shared" si="27"/>
        <v>15700</v>
      </c>
      <c r="C59" s="33">
        <f t="shared" si="28"/>
        <v>0</v>
      </c>
      <c r="D59" s="33">
        <f t="shared" si="29"/>
        <v>0</v>
      </c>
      <c r="E59" s="33">
        <f t="shared" si="30"/>
        <v>0</v>
      </c>
      <c r="F59" s="53">
        <f t="shared" si="31"/>
        <v>0</v>
      </c>
    </row>
    <row r="60" spans="1:6" x14ac:dyDescent="0.25">
      <c r="A60" s="64" t="s">
        <v>60</v>
      </c>
      <c r="B60" s="32">
        <f>SUM(B61+B63)</f>
        <v>15700</v>
      </c>
      <c r="C60" s="32">
        <f t="shared" si="28"/>
        <v>0</v>
      </c>
      <c r="D60" s="32">
        <f t="shared" si="29"/>
        <v>0</v>
      </c>
      <c r="E60" s="32">
        <f t="shared" si="30"/>
        <v>0</v>
      </c>
      <c r="F60" s="51">
        <f t="shared" si="31"/>
        <v>0</v>
      </c>
    </row>
    <row r="61" spans="1:6" x14ac:dyDescent="0.25">
      <c r="A61" s="64" t="s">
        <v>22</v>
      </c>
      <c r="B61" s="32">
        <f t="shared" si="27"/>
        <v>700</v>
      </c>
      <c r="C61" s="32">
        <f t="shared" si="28"/>
        <v>0</v>
      </c>
      <c r="D61" s="32">
        <f t="shared" si="29"/>
        <v>0</v>
      </c>
      <c r="E61" s="32">
        <f t="shared" si="30"/>
        <v>0</v>
      </c>
      <c r="F61" s="51">
        <f t="shared" si="31"/>
        <v>0</v>
      </c>
    </row>
    <row r="62" spans="1:6" x14ac:dyDescent="0.25">
      <c r="A62" s="62" t="s">
        <v>25</v>
      </c>
      <c r="B62" s="36">
        <v>700</v>
      </c>
      <c r="C62" s="37">
        <v>0</v>
      </c>
      <c r="D62" s="37"/>
      <c r="E62" s="37"/>
      <c r="F62" s="56"/>
    </row>
    <row r="63" spans="1:6" ht="26.25" x14ac:dyDescent="0.25">
      <c r="A63" s="62" t="s">
        <v>135</v>
      </c>
      <c r="B63" s="32">
        <f>SUM(B64)</f>
        <v>15000</v>
      </c>
      <c r="C63" s="37"/>
      <c r="D63" s="37"/>
      <c r="E63" s="37"/>
      <c r="F63" s="56"/>
    </row>
    <row r="64" spans="1:6" ht="26.25" x14ac:dyDescent="0.25">
      <c r="A64" s="62" t="s">
        <v>32</v>
      </c>
      <c r="B64" s="36">
        <v>15000</v>
      </c>
      <c r="C64" s="37"/>
      <c r="D64" s="37"/>
      <c r="E64" s="37"/>
      <c r="F64" s="56"/>
    </row>
    <row r="65" spans="1:6" x14ac:dyDescent="0.25">
      <c r="A65" s="62"/>
      <c r="B65" s="36"/>
      <c r="C65" s="37"/>
      <c r="D65" s="37"/>
      <c r="E65" s="37"/>
      <c r="F65" s="56"/>
    </row>
    <row r="66" spans="1:6" ht="26.25" x14ac:dyDescent="0.25">
      <c r="A66" s="64" t="s">
        <v>72</v>
      </c>
      <c r="B66" s="32">
        <f t="shared" ref="B66:B71" si="32">SUM(B67)</f>
        <v>9898.880000000001</v>
      </c>
      <c r="C66" s="32">
        <f t="shared" ref="C66:F71" si="33">SUM(C67)</f>
        <v>33662</v>
      </c>
      <c r="D66" s="32">
        <f t="shared" si="33"/>
        <v>21000</v>
      </c>
      <c r="E66" s="32">
        <f t="shared" si="33"/>
        <v>21000</v>
      </c>
      <c r="F66" s="51">
        <f t="shared" si="33"/>
        <v>21000</v>
      </c>
    </row>
    <row r="67" spans="1:6" ht="26.25" x14ac:dyDescent="0.25">
      <c r="A67" s="64" t="s">
        <v>73</v>
      </c>
      <c r="B67" s="32">
        <f t="shared" si="32"/>
        <v>9898.880000000001</v>
      </c>
      <c r="C67" s="32">
        <f t="shared" si="33"/>
        <v>33662</v>
      </c>
      <c r="D67" s="32">
        <f t="shared" si="33"/>
        <v>21000</v>
      </c>
      <c r="E67" s="32">
        <f t="shared" si="33"/>
        <v>21000</v>
      </c>
      <c r="F67" s="51">
        <f t="shared" si="33"/>
        <v>21000</v>
      </c>
    </row>
    <row r="68" spans="1:6" x14ac:dyDescent="0.25">
      <c r="A68" s="64" t="s">
        <v>66</v>
      </c>
      <c r="B68" s="32">
        <f t="shared" si="32"/>
        <v>9898.880000000001</v>
      </c>
      <c r="C68" s="32">
        <f t="shared" si="33"/>
        <v>33662</v>
      </c>
      <c r="D68" s="32">
        <f t="shared" si="33"/>
        <v>21000</v>
      </c>
      <c r="E68" s="32">
        <f t="shared" si="33"/>
        <v>21000</v>
      </c>
      <c r="F68" s="51">
        <f t="shared" si="33"/>
        <v>21000</v>
      </c>
    </row>
    <row r="69" spans="1:6" x14ac:dyDescent="0.25">
      <c r="A69" s="64" t="s">
        <v>67</v>
      </c>
      <c r="B69" s="32">
        <f t="shared" si="32"/>
        <v>9898.880000000001</v>
      </c>
      <c r="C69" s="32">
        <f t="shared" si="33"/>
        <v>33662</v>
      </c>
      <c r="D69" s="32">
        <f t="shared" si="33"/>
        <v>21000</v>
      </c>
      <c r="E69" s="32">
        <f t="shared" si="33"/>
        <v>21000</v>
      </c>
      <c r="F69" s="51">
        <f t="shared" si="33"/>
        <v>21000</v>
      </c>
    </row>
    <row r="70" spans="1:6" x14ac:dyDescent="0.25">
      <c r="A70" s="64" t="s">
        <v>74</v>
      </c>
      <c r="B70" s="32">
        <f t="shared" si="32"/>
        <v>9898.880000000001</v>
      </c>
      <c r="C70" s="32">
        <f t="shared" si="33"/>
        <v>33662</v>
      </c>
      <c r="D70" s="32">
        <f t="shared" si="33"/>
        <v>21000</v>
      </c>
      <c r="E70" s="32">
        <f t="shared" si="33"/>
        <v>21000</v>
      </c>
      <c r="F70" s="51">
        <f t="shared" si="33"/>
        <v>21000</v>
      </c>
    </row>
    <row r="71" spans="1:6" x14ac:dyDescent="0.25">
      <c r="A71" s="65" t="s">
        <v>75</v>
      </c>
      <c r="B71" s="33">
        <f t="shared" si="32"/>
        <v>9898.880000000001</v>
      </c>
      <c r="C71" s="33">
        <f t="shared" si="33"/>
        <v>33662</v>
      </c>
      <c r="D71" s="33">
        <f t="shared" si="33"/>
        <v>21000</v>
      </c>
      <c r="E71" s="33">
        <f t="shared" si="33"/>
        <v>21000</v>
      </c>
      <c r="F71" s="53">
        <f t="shared" si="33"/>
        <v>21000</v>
      </c>
    </row>
    <row r="72" spans="1:6" x14ac:dyDescent="0.25">
      <c r="A72" s="64" t="s">
        <v>61</v>
      </c>
      <c r="B72" s="32">
        <f>SUM(B73+B77+B82)</f>
        <v>9898.880000000001</v>
      </c>
      <c r="C72" s="32">
        <f>SUM(C73+C77+C82+C84)</f>
        <v>33662</v>
      </c>
      <c r="D72" s="32">
        <f t="shared" ref="D72:F72" si="34">SUM(D73+D77+D82)</f>
        <v>21000</v>
      </c>
      <c r="E72" s="32">
        <f t="shared" si="34"/>
        <v>21000</v>
      </c>
      <c r="F72" s="51">
        <f t="shared" si="34"/>
        <v>21000</v>
      </c>
    </row>
    <row r="73" spans="1:6" x14ac:dyDescent="0.25">
      <c r="A73" s="64" t="s">
        <v>18</v>
      </c>
      <c r="B73" s="32">
        <f>SUM(B74+B76+B75)</f>
        <v>6053.04</v>
      </c>
      <c r="C73" s="47">
        <f>SUM(C74+C76+C75)</f>
        <v>16320</v>
      </c>
      <c r="D73" s="47">
        <f>SUM(D74+D76+D75)</f>
        <v>12900</v>
      </c>
      <c r="E73" s="47">
        <v>21000</v>
      </c>
      <c r="F73" s="63">
        <v>21000</v>
      </c>
    </row>
    <row r="74" spans="1:6" x14ac:dyDescent="0.25">
      <c r="A74" s="62" t="s">
        <v>90</v>
      </c>
      <c r="B74" s="36">
        <v>2234.37</v>
      </c>
      <c r="C74" s="37">
        <v>8000</v>
      </c>
      <c r="D74" s="37">
        <v>5000</v>
      </c>
      <c r="E74" s="37"/>
      <c r="F74" s="56"/>
    </row>
    <row r="75" spans="1:6" x14ac:dyDescent="0.25">
      <c r="A75" s="62" t="s">
        <v>96</v>
      </c>
      <c r="B75" s="36">
        <v>3450</v>
      </c>
      <c r="C75" s="37">
        <v>7000</v>
      </c>
      <c r="D75" s="37">
        <v>7000</v>
      </c>
      <c r="E75" s="37"/>
      <c r="F75" s="56"/>
    </row>
    <row r="76" spans="1:6" x14ac:dyDescent="0.25">
      <c r="A76" s="62" t="s">
        <v>91</v>
      </c>
      <c r="B76" s="36">
        <v>368.67</v>
      </c>
      <c r="C76" s="37">
        <v>1320</v>
      </c>
      <c r="D76" s="37">
        <v>900</v>
      </c>
      <c r="E76" s="37"/>
      <c r="F76" s="56"/>
    </row>
    <row r="77" spans="1:6" x14ac:dyDescent="0.25">
      <c r="A77" s="64" t="s">
        <v>22</v>
      </c>
      <c r="B77" s="32">
        <f>SUM(B79+B81+B80)</f>
        <v>1940.84</v>
      </c>
      <c r="C77" s="47">
        <f>SUM(C79+C80+C81+C78)</f>
        <v>16100</v>
      </c>
      <c r="D77" s="47">
        <f t="shared" ref="D77:F77" si="35">SUM(D79+D80+D81+D78)</f>
        <v>6600</v>
      </c>
      <c r="E77" s="47">
        <f t="shared" si="35"/>
        <v>0</v>
      </c>
      <c r="F77" s="47">
        <f t="shared" si="35"/>
        <v>0</v>
      </c>
    </row>
    <row r="78" spans="1:6" x14ac:dyDescent="0.25">
      <c r="A78" s="64" t="s">
        <v>86</v>
      </c>
      <c r="B78" s="32"/>
      <c r="C78" s="37">
        <v>4000</v>
      </c>
      <c r="D78" s="47"/>
      <c r="E78" s="47"/>
      <c r="F78" s="63"/>
    </row>
    <row r="79" spans="1:6" x14ac:dyDescent="0.25">
      <c r="A79" s="62" t="s">
        <v>88</v>
      </c>
      <c r="B79" s="36">
        <v>134.03</v>
      </c>
      <c r="C79" s="37">
        <v>8600</v>
      </c>
      <c r="D79" s="37">
        <v>2800</v>
      </c>
      <c r="E79" s="37"/>
      <c r="F79" s="56"/>
    </row>
    <row r="80" spans="1:6" x14ac:dyDescent="0.25">
      <c r="A80" s="62" t="s">
        <v>87</v>
      </c>
      <c r="B80" s="36">
        <v>72.349999999999994</v>
      </c>
      <c r="C80" s="37">
        <v>1000</v>
      </c>
      <c r="D80" s="37">
        <v>1000</v>
      </c>
      <c r="E80" s="37"/>
      <c r="F80" s="56"/>
    </row>
    <row r="81" spans="1:6" x14ac:dyDescent="0.25">
      <c r="A81" s="62" t="s">
        <v>92</v>
      </c>
      <c r="B81" s="36">
        <v>1734.46</v>
      </c>
      <c r="C81" s="37">
        <v>2500</v>
      </c>
      <c r="D81" s="37">
        <v>2800</v>
      </c>
      <c r="E81" s="37"/>
      <c r="F81" s="56"/>
    </row>
    <row r="82" spans="1:6" ht="26.25" x14ac:dyDescent="0.25">
      <c r="A82" s="64" t="s">
        <v>29</v>
      </c>
      <c r="B82" s="32">
        <f>SUM(B83)</f>
        <v>1905</v>
      </c>
      <c r="C82" s="47">
        <f>SUM(C83)</f>
        <v>1242</v>
      </c>
      <c r="D82" s="47">
        <f t="shared" ref="D82:F82" si="36">SUM(D83)</f>
        <v>1500</v>
      </c>
      <c r="E82" s="47">
        <f t="shared" si="36"/>
        <v>0</v>
      </c>
      <c r="F82" s="63">
        <f t="shared" si="36"/>
        <v>0</v>
      </c>
    </row>
    <row r="83" spans="1:6" x14ac:dyDescent="0.25">
      <c r="A83" s="64" t="s">
        <v>95</v>
      </c>
      <c r="B83" s="36">
        <v>1905</v>
      </c>
      <c r="C83" s="37">
        <v>1242</v>
      </c>
      <c r="D83" s="37">
        <v>1500</v>
      </c>
      <c r="E83" s="37"/>
      <c r="F83" s="56"/>
    </row>
    <row r="84" spans="1:6" ht="26.25" x14ac:dyDescent="0.25">
      <c r="A84" s="64" t="s">
        <v>31</v>
      </c>
      <c r="B84" s="36"/>
      <c r="C84" s="47">
        <f>SUM(C85)</f>
        <v>0</v>
      </c>
      <c r="D84" s="37"/>
      <c r="E84" s="37"/>
      <c r="F84" s="56"/>
    </row>
    <row r="85" spans="1:6" ht="26.25" x14ac:dyDescent="0.25">
      <c r="A85" s="62" t="s">
        <v>89</v>
      </c>
      <c r="B85" s="36"/>
      <c r="C85" s="37">
        <v>0</v>
      </c>
      <c r="D85" s="37"/>
      <c r="E85" s="37"/>
      <c r="F85" s="56"/>
    </row>
    <row r="86" spans="1:6" x14ac:dyDescent="0.25">
      <c r="A86" s="64" t="s">
        <v>76</v>
      </c>
      <c r="B86" s="32">
        <f>SUM(B87+B98+B119)</f>
        <v>157506.06000000003</v>
      </c>
      <c r="C86" s="32">
        <f t="shared" ref="C86:F86" si="37">SUM(C87+C98+C119)</f>
        <v>141611</v>
      </c>
      <c r="D86" s="32">
        <f t="shared" si="37"/>
        <v>139268</v>
      </c>
      <c r="E86" s="32">
        <f t="shared" si="37"/>
        <v>127102</v>
      </c>
      <c r="F86" s="32">
        <f t="shared" si="37"/>
        <v>127102</v>
      </c>
    </row>
    <row r="87" spans="1:6" ht="26.25" x14ac:dyDescent="0.25">
      <c r="A87" s="64" t="s">
        <v>77</v>
      </c>
      <c r="B87" s="32">
        <f>SUM(B88)</f>
        <v>4634.2299999999996</v>
      </c>
      <c r="C87" s="32">
        <f>SUM(C88)</f>
        <v>0</v>
      </c>
      <c r="D87" s="32">
        <f t="shared" ref="D87:D92" si="38">SUM(D88)</f>
        <v>0</v>
      </c>
      <c r="E87" s="32">
        <f t="shared" ref="E87:E92" si="39">SUM(E88)</f>
        <v>0</v>
      </c>
      <c r="F87" s="51">
        <f t="shared" ref="F87:F92" si="40">SUM(F88)</f>
        <v>0</v>
      </c>
    </row>
    <row r="88" spans="1:6" x14ac:dyDescent="0.25">
      <c r="A88" s="64" t="s">
        <v>66</v>
      </c>
      <c r="B88" s="32">
        <f t="shared" ref="B88:B92" si="41">SUM(B89)</f>
        <v>4634.2299999999996</v>
      </c>
      <c r="C88" s="32">
        <f t="shared" ref="C88:C92" si="42">SUM(C89)</f>
        <v>0</v>
      </c>
      <c r="D88" s="32">
        <f t="shared" si="38"/>
        <v>0</v>
      </c>
      <c r="E88" s="32">
        <f t="shared" si="39"/>
        <v>0</v>
      </c>
      <c r="F88" s="51">
        <f t="shared" si="40"/>
        <v>0</v>
      </c>
    </row>
    <row r="89" spans="1:6" x14ac:dyDescent="0.25">
      <c r="A89" s="64" t="s">
        <v>67</v>
      </c>
      <c r="B89" s="32">
        <f t="shared" si="41"/>
        <v>4634.2299999999996</v>
      </c>
      <c r="C89" s="32">
        <f t="shared" si="42"/>
        <v>0</v>
      </c>
      <c r="D89" s="32">
        <f t="shared" si="38"/>
        <v>0</v>
      </c>
      <c r="E89" s="32">
        <f t="shared" si="39"/>
        <v>0</v>
      </c>
      <c r="F89" s="51">
        <f t="shared" si="40"/>
        <v>0</v>
      </c>
    </row>
    <row r="90" spans="1:6" x14ac:dyDescent="0.25">
      <c r="A90" s="64" t="s">
        <v>74</v>
      </c>
      <c r="B90" s="32">
        <f t="shared" si="41"/>
        <v>4634.2299999999996</v>
      </c>
      <c r="C90" s="32">
        <f t="shared" si="42"/>
        <v>0</v>
      </c>
      <c r="D90" s="32">
        <f t="shared" si="38"/>
        <v>0</v>
      </c>
      <c r="E90" s="32">
        <f t="shared" si="39"/>
        <v>0</v>
      </c>
      <c r="F90" s="51">
        <f t="shared" si="40"/>
        <v>0</v>
      </c>
    </row>
    <row r="91" spans="1:6" x14ac:dyDescent="0.25">
      <c r="A91" s="65" t="s">
        <v>75</v>
      </c>
      <c r="B91" s="33">
        <f t="shared" si="41"/>
        <v>4634.2299999999996</v>
      </c>
      <c r="C91" s="33">
        <f t="shared" si="42"/>
        <v>0</v>
      </c>
      <c r="D91" s="33">
        <f t="shared" si="38"/>
        <v>0</v>
      </c>
      <c r="E91" s="33">
        <f t="shared" si="39"/>
        <v>0</v>
      </c>
      <c r="F91" s="53">
        <f t="shared" si="40"/>
        <v>0</v>
      </c>
    </row>
    <row r="92" spans="1:6" x14ac:dyDescent="0.25">
      <c r="A92" s="64" t="s">
        <v>78</v>
      </c>
      <c r="B92" s="32">
        <f t="shared" si="41"/>
        <v>4634.2299999999996</v>
      </c>
      <c r="C92" s="32">
        <f t="shared" si="42"/>
        <v>0</v>
      </c>
      <c r="D92" s="32">
        <f t="shared" si="38"/>
        <v>0</v>
      </c>
      <c r="E92" s="32">
        <f t="shared" si="39"/>
        <v>0</v>
      </c>
      <c r="F92" s="51">
        <f t="shared" si="40"/>
        <v>0</v>
      </c>
    </row>
    <row r="93" spans="1:6" x14ac:dyDescent="0.25">
      <c r="A93" s="64" t="s">
        <v>79</v>
      </c>
      <c r="B93" s="32">
        <f>SUM(B94+B96)</f>
        <v>4634.2299999999996</v>
      </c>
      <c r="C93" s="32">
        <f>SUM(C94+C96)</f>
        <v>0</v>
      </c>
      <c r="D93" s="32">
        <f t="shared" ref="D93:F93" si="43">SUM(D94+D96)</f>
        <v>0</v>
      </c>
      <c r="E93" s="32">
        <f t="shared" si="43"/>
        <v>0</v>
      </c>
      <c r="F93" s="51">
        <f t="shared" si="43"/>
        <v>0</v>
      </c>
    </row>
    <row r="94" spans="1:6" x14ac:dyDescent="0.25">
      <c r="A94" s="64" t="s">
        <v>22</v>
      </c>
      <c r="B94" s="32">
        <f>SUM(B95)</f>
        <v>4634.2299999999996</v>
      </c>
      <c r="C94" s="32">
        <f t="shared" ref="C94:F94" si="44">SUM(C95)</f>
        <v>0</v>
      </c>
      <c r="D94" s="32">
        <f t="shared" si="44"/>
        <v>0</v>
      </c>
      <c r="E94" s="32">
        <f t="shared" si="44"/>
        <v>0</v>
      </c>
      <c r="F94" s="51">
        <f t="shared" si="44"/>
        <v>0</v>
      </c>
    </row>
    <row r="95" spans="1:6" x14ac:dyDescent="0.25">
      <c r="A95" s="62" t="s">
        <v>87</v>
      </c>
      <c r="B95" s="36">
        <v>4634.2299999999996</v>
      </c>
      <c r="C95" s="37">
        <v>0</v>
      </c>
      <c r="D95" s="37"/>
      <c r="E95" s="37"/>
      <c r="F95" s="56"/>
    </row>
    <row r="96" spans="1:6" ht="26.25" x14ac:dyDescent="0.25">
      <c r="A96" s="64" t="s">
        <v>29</v>
      </c>
      <c r="B96" s="32">
        <f>SUM(B97)</f>
        <v>0</v>
      </c>
      <c r="C96" s="47">
        <f>SUM(C97)</f>
        <v>0</v>
      </c>
      <c r="D96" s="47">
        <f t="shared" ref="D96:F96" si="45">SUM(D97)</f>
        <v>0</v>
      </c>
      <c r="E96" s="47">
        <f t="shared" si="45"/>
        <v>0</v>
      </c>
      <c r="F96" s="63">
        <f t="shared" si="45"/>
        <v>0</v>
      </c>
    </row>
    <row r="97" spans="1:6" x14ac:dyDescent="0.25">
      <c r="A97" s="64" t="s">
        <v>95</v>
      </c>
      <c r="B97" s="36">
        <v>0</v>
      </c>
      <c r="C97" s="37">
        <v>0</v>
      </c>
      <c r="D97" s="37"/>
      <c r="E97" s="37"/>
      <c r="F97" s="56"/>
    </row>
    <row r="98" spans="1:6" ht="26.25" x14ac:dyDescent="0.25">
      <c r="A98" s="64" t="s">
        <v>80</v>
      </c>
      <c r="B98" s="32">
        <f t="shared" ref="B98:B103" si="46">SUM(B99)</f>
        <v>152871.83000000002</v>
      </c>
      <c r="C98" s="32">
        <f t="shared" ref="C98:C103" si="47">SUM(C99)</f>
        <v>141611</v>
      </c>
      <c r="D98" s="32">
        <f t="shared" ref="D98:D103" si="48">SUM(D99)</f>
        <v>127102</v>
      </c>
      <c r="E98" s="32">
        <f t="shared" ref="E98:E103" si="49">SUM(E99)</f>
        <v>127102</v>
      </c>
      <c r="F98" s="51">
        <f t="shared" ref="F98:F103" si="50">SUM(F99)</f>
        <v>127102</v>
      </c>
    </row>
    <row r="99" spans="1:6" x14ac:dyDescent="0.25">
      <c r="A99" s="64" t="s">
        <v>66</v>
      </c>
      <c r="B99" s="32">
        <f t="shared" si="46"/>
        <v>152871.83000000002</v>
      </c>
      <c r="C99" s="32">
        <f t="shared" si="47"/>
        <v>141611</v>
      </c>
      <c r="D99" s="32">
        <f t="shared" si="48"/>
        <v>127102</v>
      </c>
      <c r="E99" s="32">
        <f t="shared" si="49"/>
        <v>127102</v>
      </c>
      <c r="F99" s="51">
        <f t="shared" si="50"/>
        <v>127102</v>
      </c>
    </row>
    <row r="100" spans="1:6" x14ac:dyDescent="0.25">
      <c r="A100" s="64" t="s">
        <v>67</v>
      </c>
      <c r="B100" s="32">
        <f t="shared" si="46"/>
        <v>152871.83000000002</v>
      </c>
      <c r="C100" s="32">
        <f t="shared" si="47"/>
        <v>141611</v>
      </c>
      <c r="D100" s="32">
        <f t="shared" si="48"/>
        <v>127102</v>
      </c>
      <c r="E100" s="32">
        <f t="shared" si="49"/>
        <v>127102</v>
      </c>
      <c r="F100" s="51">
        <f t="shared" si="50"/>
        <v>127102</v>
      </c>
    </row>
    <row r="101" spans="1:6" x14ac:dyDescent="0.25">
      <c r="A101" s="64" t="s">
        <v>74</v>
      </c>
      <c r="B101" s="32">
        <f t="shared" si="46"/>
        <v>152871.83000000002</v>
      </c>
      <c r="C101" s="32">
        <f t="shared" si="47"/>
        <v>141611</v>
      </c>
      <c r="D101" s="32">
        <f t="shared" si="48"/>
        <v>127102</v>
      </c>
      <c r="E101" s="32">
        <f t="shared" si="49"/>
        <v>127102</v>
      </c>
      <c r="F101" s="51">
        <f t="shared" si="50"/>
        <v>127102</v>
      </c>
    </row>
    <row r="102" spans="1:6" x14ac:dyDescent="0.25">
      <c r="A102" s="65" t="s">
        <v>75</v>
      </c>
      <c r="B102" s="33">
        <f t="shared" si="46"/>
        <v>152871.83000000002</v>
      </c>
      <c r="C102" s="33">
        <f t="shared" si="47"/>
        <v>141611</v>
      </c>
      <c r="D102" s="33">
        <f t="shared" si="48"/>
        <v>127102</v>
      </c>
      <c r="E102" s="33">
        <f t="shared" si="49"/>
        <v>127102</v>
      </c>
      <c r="F102" s="53">
        <f t="shared" si="50"/>
        <v>127102</v>
      </c>
    </row>
    <row r="103" spans="1:6" x14ac:dyDescent="0.25">
      <c r="A103" s="64" t="s">
        <v>81</v>
      </c>
      <c r="B103" s="32">
        <f t="shared" si="46"/>
        <v>152871.83000000002</v>
      </c>
      <c r="C103" s="32">
        <f t="shared" si="47"/>
        <v>141611</v>
      </c>
      <c r="D103" s="32">
        <f t="shared" si="48"/>
        <v>127102</v>
      </c>
      <c r="E103" s="32">
        <f t="shared" si="49"/>
        <v>127102</v>
      </c>
      <c r="F103" s="51">
        <f t="shared" si="50"/>
        <v>127102</v>
      </c>
    </row>
    <row r="104" spans="1:6" x14ac:dyDescent="0.25">
      <c r="A104" s="64" t="s">
        <v>59</v>
      </c>
      <c r="B104" s="32">
        <f>SUM(B105+B110+B114+B117+B112)</f>
        <v>152871.83000000002</v>
      </c>
      <c r="C104" s="32">
        <f t="shared" ref="C104:F104" si="51">SUM(C105+C110+C114+C117+C112)</f>
        <v>141611</v>
      </c>
      <c r="D104" s="32">
        <f t="shared" si="51"/>
        <v>127102</v>
      </c>
      <c r="E104" s="32">
        <f t="shared" si="51"/>
        <v>127102</v>
      </c>
      <c r="F104" s="32">
        <f t="shared" si="51"/>
        <v>127102</v>
      </c>
    </row>
    <row r="105" spans="1:6" x14ac:dyDescent="0.25">
      <c r="A105" s="64" t="s">
        <v>22</v>
      </c>
      <c r="B105" s="32">
        <f>SUM(B106+B107+B108+B109)</f>
        <v>119348.53</v>
      </c>
      <c r="C105" s="32">
        <f t="shared" ref="C105:D105" si="52">SUM(C106+C107+C108+C109)</f>
        <v>134594</v>
      </c>
      <c r="D105" s="32">
        <f t="shared" si="52"/>
        <v>127102</v>
      </c>
      <c r="E105" s="32">
        <v>127102</v>
      </c>
      <c r="F105" s="51">
        <v>127102</v>
      </c>
    </row>
    <row r="106" spans="1:6" x14ac:dyDescent="0.25">
      <c r="A106" s="62" t="s">
        <v>86</v>
      </c>
      <c r="B106" s="36">
        <v>11627.45</v>
      </c>
      <c r="C106" s="37">
        <v>13600</v>
      </c>
      <c r="D106" s="37">
        <v>15800</v>
      </c>
      <c r="E106" s="37"/>
      <c r="F106" s="56"/>
    </row>
    <row r="107" spans="1:6" x14ac:dyDescent="0.25">
      <c r="A107" s="62" t="s">
        <v>88</v>
      </c>
      <c r="B107" s="36">
        <v>38590.949999999997</v>
      </c>
      <c r="C107" s="37">
        <v>46256</v>
      </c>
      <c r="D107" s="37">
        <v>44256</v>
      </c>
      <c r="E107" s="37"/>
      <c r="F107" s="56"/>
    </row>
    <row r="108" spans="1:6" x14ac:dyDescent="0.25">
      <c r="A108" s="62" t="s">
        <v>87</v>
      </c>
      <c r="B108" s="36">
        <v>58885.919999999998</v>
      </c>
      <c r="C108" s="37">
        <v>62465</v>
      </c>
      <c r="D108" s="37">
        <v>52500</v>
      </c>
      <c r="E108" s="37"/>
      <c r="F108" s="56"/>
    </row>
    <row r="109" spans="1:6" x14ac:dyDescent="0.25">
      <c r="A109" s="62" t="s">
        <v>93</v>
      </c>
      <c r="B109" s="36">
        <v>10244.209999999999</v>
      </c>
      <c r="C109" s="37">
        <v>12273</v>
      </c>
      <c r="D109" s="37">
        <v>14546</v>
      </c>
      <c r="E109" s="37"/>
      <c r="F109" s="56"/>
    </row>
    <row r="110" spans="1:6" x14ac:dyDescent="0.25">
      <c r="A110" s="64" t="s">
        <v>27</v>
      </c>
      <c r="B110" s="32">
        <f>SUM(B111)</f>
        <v>857.05</v>
      </c>
      <c r="C110" s="32">
        <v>273</v>
      </c>
      <c r="D110" s="32">
        <f t="shared" ref="D110" si="53">SUM(D111)</f>
        <v>0</v>
      </c>
      <c r="E110" s="32">
        <v>0</v>
      </c>
      <c r="F110" s="51">
        <v>0</v>
      </c>
    </row>
    <row r="111" spans="1:6" x14ac:dyDescent="0.25">
      <c r="A111" s="62" t="s">
        <v>94</v>
      </c>
      <c r="B111" s="36">
        <v>857.05</v>
      </c>
      <c r="C111" s="37">
        <v>273</v>
      </c>
      <c r="D111" s="37">
        <v>0</v>
      </c>
      <c r="E111" s="37"/>
      <c r="F111" s="56"/>
    </row>
    <row r="112" spans="1:6" x14ac:dyDescent="0.25">
      <c r="A112" s="73" t="s">
        <v>107</v>
      </c>
      <c r="B112" s="32">
        <f>SUM(B113)</f>
        <v>0</v>
      </c>
      <c r="C112" s="47">
        <f>SUM(C113)</f>
        <v>0</v>
      </c>
      <c r="D112" s="47"/>
      <c r="E112" s="47"/>
      <c r="F112" s="63"/>
    </row>
    <row r="113" spans="1:6" x14ac:dyDescent="0.25">
      <c r="A113" s="62" t="s">
        <v>108</v>
      </c>
      <c r="B113" s="36">
        <v>0</v>
      </c>
      <c r="C113" s="37">
        <v>0</v>
      </c>
      <c r="D113" s="37"/>
      <c r="E113" s="37"/>
      <c r="F113" s="56"/>
    </row>
    <row r="114" spans="1:6" ht="26.25" x14ac:dyDescent="0.25">
      <c r="A114" s="64" t="s">
        <v>29</v>
      </c>
      <c r="B114" s="32">
        <f>SUM(B115+B116)</f>
        <v>4031.5</v>
      </c>
      <c r="C114" s="32">
        <f>SUM(C115+C116)</f>
        <v>2757</v>
      </c>
      <c r="D114" s="32">
        <f t="shared" ref="D114:F114" si="54">SUM(D115)</f>
        <v>0</v>
      </c>
      <c r="E114" s="32">
        <v>0</v>
      </c>
      <c r="F114" s="51">
        <f t="shared" si="54"/>
        <v>0</v>
      </c>
    </row>
    <row r="115" spans="1:6" x14ac:dyDescent="0.25">
      <c r="A115" s="62" t="s">
        <v>95</v>
      </c>
      <c r="B115" s="36">
        <v>4031.5</v>
      </c>
      <c r="C115" s="37">
        <v>2757</v>
      </c>
      <c r="D115" s="37">
        <v>0</v>
      </c>
      <c r="E115" s="37"/>
      <c r="F115" s="56"/>
    </row>
    <row r="116" spans="1:6" x14ac:dyDescent="0.25">
      <c r="A116" s="62" t="s">
        <v>109</v>
      </c>
      <c r="B116" s="36">
        <v>0</v>
      </c>
      <c r="C116" s="37">
        <v>0</v>
      </c>
      <c r="D116" s="37"/>
      <c r="E116" s="37"/>
      <c r="F116" s="56"/>
    </row>
    <row r="117" spans="1:6" ht="26.25" x14ac:dyDescent="0.25">
      <c r="A117" s="64" t="s">
        <v>31</v>
      </c>
      <c r="B117" s="32">
        <f>SUM(B118)</f>
        <v>28634.75</v>
      </c>
      <c r="C117" s="32">
        <f t="shared" ref="C117:E117" si="55">SUM(C118)</f>
        <v>3987</v>
      </c>
      <c r="D117" s="32">
        <f t="shared" si="55"/>
        <v>0</v>
      </c>
      <c r="E117" s="32">
        <f t="shared" si="55"/>
        <v>0</v>
      </c>
      <c r="F117" s="51">
        <v>0</v>
      </c>
    </row>
    <row r="118" spans="1:6" ht="26.25" x14ac:dyDescent="0.25">
      <c r="A118" s="62" t="s">
        <v>89</v>
      </c>
      <c r="B118" s="36">
        <v>28634.75</v>
      </c>
      <c r="C118" s="37">
        <v>3987</v>
      </c>
      <c r="D118" s="37">
        <v>0</v>
      </c>
      <c r="E118" s="37">
        <v>0</v>
      </c>
      <c r="F118" s="56">
        <v>0</v>
      </c>
    </row>
    <row r="119" spans="1:6" x14ac:dyDescent="0.25">
      <c r="A119" s="64" t="s">
        <v>131</v>
      </c>
      <c r="B119" s="32">
        <f>SUM(B120)</f>
        <v>0</v>
      </c>
      <c r="C119" s="32">
        <f t="shared" ref="C119:F119" si="56">SUM(C120)</f>
        <v>0</v>
      </c>
      <c r="D119" s="32">
        <f t="shared" si="56"/>
        <v>12166</v>
      </c>
      <c r="E119" s="32">
        <f t="shared" si="56"/>
        <v>0</v>
      </c>
      <c r="F119" s="32">
        <f t="shared" si="56"/>
        <v>0</v>
      </c>
    </row>
    <row r="120" spans="1:6" x14ac:dyDescent="0.25">
      <c r="A120" s="64" t="s">
        <v>66</v>
      </c>
      <c r="B120" s="32">
        <f t="shared" ref="B120:F124" si="57">SUM(B121)</f>
        <v>0</v>
      </c>
      <c r="C120" s="32">
        <f t="shared" si="57"/>
        <v>0</v>
      </c>
      <c r="D120" s="32">
        <f t="shared" si="57"/>
        <v>12166</v>
      </c>
      <c r="E120" s="32">
        <f t="shared" si="57"/>
        <v>0</v>
      </c>
      <c r="F120" s="32">
        <f t="shared" si="57"/>
        <v>0</v>
      </c>
    </row>
    <row r="121" spans="1:6" x14ac:dyDescent="0.25">
      <c r="A121" s="64" t="s">
        <v>67</v>
      </c>
      <c r="B121" s="32">
        <f t="shared" si="57"/>
        <v>0</v>
      </c>
      <c r="C121" s="32">
        <f t="shared" si="57"/>
        <v>0</v>
      </c>
      <c r="D121" s="32">
        <f t="shared" si="57"/>
        <v>12166</v>
      </c>
      <c r="E121" s="32">
        <f t="shared" si="57"/>
        <v>0</v>
      </c>
      <c r="F121" s="32">
        <f t="shared" si="57"/>
        <v>0</v>
      </c>
    </row>
    <row r="122" spans="1:6" x14ac:dyDescent="0.25">
      <c r="A122" s="64" t="s">
        <v>74</v>
      </c>
      <c r="B122" s="32">
        <f t="shared" si="57"/>
        <v>0</v>
      </c>
      <c r="C122" s="32">
        <f t="shared" si="57"/>
        <v>0</v>
      </c>
      <c r="D122" s="32">
        <f t="shared" si="57"/>
        <v>12166</v>
      </c>
      <c r="E122" s="32">
        <f t="shared" si="57"/>
        <v>0</v>
      </c>
      <c r="F122" s="32">
        <f t="shared" si="57"/>
        <v>0</v>
      </c>
    </row>
    <row r="123" spans="1:6" x14ac:dyDescent="0.25">
      <c r="A123" s="65" t="s">
        <v>75</v>
      </c>
      <c r="B123" s="33">
        <f t="shared" si="57"/>
        <v>0</v>
      </c>
      <c r="C123" s="33">
        <f t="shared" si="57"/>
        <v>0</v>
      </c>
      <c r="D123" s="33">
        <f t="shared" si="57"/>
        <v>12166</v>
      </c>
      <c r="E123" s="33">
        <f t="shared" si="57"/>
        <v>0</v>
      </c>
      <c r="F123" s="33">
        <f t="shared" si="57"/>
        <v>0</v>
      </c>
    </row>
    <row r="124" spans="1:6" x14ac:dyDescent="0.25">
      <c r="A124" s="64" t="s">
        <v>82</v>
      </c>
      <c r="B124" s="32">
        <f>SUM(B125)</f>
        <v>0</v>
      </c>
      <c r="C124" s="32">
        <f t="shared" si="57"/>
        <v>0</v>
      </c>
      <c r="D124" s="32">
        <f t="shared" si="57"/>
        <v>12166</v>
      </c>
      <c r="E124" s="32">
        <f t="shared" si="57"/>
        <v>0</v>
      </c>
      <c r="F124" s="32">
        <f t="shared" si="57"/>
        <v>0</v>
      </c>
    </row>
    <row r="125" spans="1:6" x14ac:dyDescent="0.25">
      <c r="A125" s="65" t="s">
        <v>132</v>
      </c>
      <c r="B125" s="32">
        <f>SUM(B126+B129)</f>
        <v>0</v>
      </c>
      <c r="C125" s="32">
        <f t="shared" ref="C125:F125" si="58">SUM(C126+C129)</f>
        <v>0</v>
      </c>
      <c r="D125" s="32">
        <f t="shared" si="58"/>
        <v>12166</v>
      </c>
      <c r="E125" s="32">
        <f t="shared" si="58"/>
        <v>0</v>
      </c>
      <c r="F125" s="32">
        <f t="shared" si="58"/>
        <v>0</v>
      </c>
    </row>
    <row r="126" spans="1:6" x14ac:dyDescent="0.25">
      <c r="A126" s="64" t="s">
        <v>18</v>
      </c>
      <c r="B126" s="32">
        <f>SUM(B127+B128)</f>
        <v>0</v>
      </c>
      <c r="C126" s="32">
        <f t="shared" ref="C126:F126" si="59">SUM(C127+C128)</f>
        <v>0</v>
      </c>
      <c r="D126" s="32">
        <f t="shared" si="59"/>
        <v>8666</v>
      </c>
      <c r="E126" s="32">
        <f t="shared" si="59"/>
        <v>0</v>
      </c>
      <c r="F126" s="32">
        <f t="shared" si="59"/>
        <v>0</v>
      </c>
    </row>
    <row r="127" spans="1:6" x14ac:dyDescent="0.25">
      <c r="A127" s="62" t="s">
        <v>133</v>
      </c>
      <c r="B127" s="32"/>
      <c r="C127" s="47">
        <v>0</v>
      </c>
      <c r="D127" s="47">
        <v>7236</v>
      </c>
      <c r="E127" s="47"/>
      <c r="F127" s="63"/>
    </row>
    <row r="128" spans="1:6" x14ac:dyDescent="0.25">
      <c r="A128" s="62" t="s">
        <v>134</v>
      </c>
      <c r="B128" s="32">
        <v>0</v>
      </c>
      <c r="C128" s="47">
        <v>0</v>
      </c>
      <c r="D128" s="47">
        <v>1430</v>
      </c>
      <c r="E128" s="47"/>
      <c r="F128" s="63"/>
    </row>
    <row r="129" spans="1:6" x14ac:dyDescent="0.25">
      <c r="A129" s="64" t="s">
        <v>22</v>
      </c>
      <c r="B129" s="32">
        <f>SUM(B130)</f>
        <v>0</v>
      </c>
      <c r="C129" s="32">
        <f t="shared" ref="C129:F129" si="60">SUM(C130)</f>
        <v>0</v>
      </c>
      <c r="D129" s="32">
        <f t="shared" si="60"/>
        <v>3500</v>
      </c>
      <c r="E129" s="32">
        <f t="shared" si="60"/>
        <v>0</v>
      </c>
      <c r="F129" s="32">
        <f t="shared" si="60"/>
        <v>0</v>
      </c>
    </row>
    <row r="130" spans="1:6" x14ac:dyDescent="0.25">
      <c r="A130" s="62" t="s">
        <v>25</v>
      </c>
      <c r="B130" s="32">
        <v>0</v>
      </c>
      <c r="C130" s="47"/>
      <c r="D130" s="47">
        <v>3500</v>
      </c>
      <c r="E130" s="47"/>
      <c r="F130" s="63"/>
    </row>
    <row r="131" spans="1:6" x14ac:dyDescent="0.25">
      <c r="A131" s="64" t="s">
        <v>83</v>
      </c>
      <c r="B131" s="32">
        <f t="shared" ref="B131:B137" si="61">SUM(B132)</f>
        <v>619342.52</v>
      </c>
      <c r="C131" s="32">
        <f t="shared" ref="C131:C137" si="62">SUM(C132)</f>
        <v>785000</v>
      </c>
      <c r="D131" s="32">
        <f t="shared" ref="D131:D137" si="63">SUM(D132)</f>
        <v>788000</v>
      </c>
      <c r="E131" s="32">
        <f t="shared" ref="E131:E137" si="64">SUM(E132)</f>
        <v>788000</v>
      </c>
      <c r="F131" s="51">
        <f t="shared" ref="F131:F137" si="65">SUM(F132)</f>
        <v>788000</v>
      </c>
    </row>
    <row r="132" spans="1:6" x14ac:dyDescent="0.25">
      <c r="A132" s="64" t="s">
        <v>83</v>
      </c>
      <c r="B132" s="32">
        <f t="shared" si="61"/>
        <v>619342.52</v>
      </c>
      <c r="C132" s="32">
        <f t="shared" si="62"/>
        <v>785000</v>
      </c>
      <c r="D132" s="32">
        <f t="shared" si="63"/>
        <v>788000</v>
      </c>
      <c r="E132" s="32">
        <f t="shared" si="64"/>
        <v>788000</v>
      </c>
      <c r="F132" s="51">
        <f t="shared" si="65"/>
        <v>788000</v>
      </c>
    </row>
    <row r="133" spans="1:6" x14ac:dyDescent="0.25">
      <c r="A133" s="64" t="s">
        <v>66</v>
      </c>
      <c r="B133" s="32">
        <f t="shared" si="61"/>
        <v>619342.52</v>
      </c>
      <c r="C133" s="32">
        <f t="shared" si="62"/>
        <v>785000</v>
      </c>
      <c r="D133" s="32">
        <f t="shared" si="63"/>
        <v>788000</v>
      </c>
      <c r="E133" s="32">
        <f t="shared" si="64"/>
        <v>788000</v>
      </c>
      <c r="F133" s="51">
        <f t="shared" si="65"/>
        <v>788000</v>
      </c>
    </row>
    <row r="134" spans="1:6" x14ac:dyDescent="0.25">
      <c r="A134" s="64" t="s">
        <v>67</v>
      </c>
      <c r="B134" s="32">
        <f t="shared" si="61"/>
        <v>619342.52</v>
      </c>
      <c r="C134" s="32">
        <f t="shared" si="62"/>
        <v>785000</v>
      </c>
      <c r="D134" s="32">
        <f t="shared" si="63"/>
        <v>788000</v>
      </c>
      <c r="E134" s="32">
        <f t="shared" si="64"/>
        <v>788000</v>
      </c>
      <c r="F134" s="51">
        <f t="shared" si="65"/>
        <v>788000</v>
      </c>
    </row>
    <row r="135" spans="1:6" x14ac:dyDescent="0.25">
      <c r="A135" s="64" t="s">
        <v>68</v>
      </c>
      <c r="B135" s="32">
        <f t="shared" si="61"/>
        <v>619342.52</v>
      </c>
      <c r="C135" s="32">
        <f t="shared" si="62"/>
        <v>785000</v>
      </c>
      <c r="D135" s="32">
        <f t="shared" si="63"/>
        <v>788000</v>
      </c>
      <c r="E135" s="32">
        <f t="shared" si="64"/>
        <v>788000</v>
      </c>
      <c r="F135" s="51">
        <f t="shared" si="65"/>
        <v>788000</v>
      </c>
    </row>
    <row r="136" spans="1:6" x14ac:dyDescent="0.25">
      <c r="A136" s="65" t="s">
        <v>69</v>
      </c>
      <c r="B136" s="33">
        <f t="shared" si="61"/>
        <v>619342.52</v>
      </c>
      <c r="C136" s="33">
        <f t="shared" si="62"/>
        <v>785000</v>
      </c>
      <c r="D136" s="33">
        <f t="shared" si="63"/>
        <v>788000</v>
      </c>
      <c r="E136" s="33">
        <f t="shared" si="64"/>
        <v>788000</v>
      </c>
      <c r="F136" s="53">
        <f t="shared" si="65"/>
        <v>788000</v>
      </c>
    </row>
    <row r="137" spans="1:6" x14ac:dyDescent="0.25">
      <c r="A137" s="64" t="s">
        <v>82</v>
      </c>
      <c r="B137" s="32">
        <f t="shared" si="61"/>
        <v>619342.52</v>
      </c>
      <c r="C137" s="32">
        <f t="shared" si="62"/>
        <v>785000</v>
      </c>
      <c r="D137" s="32">
        <f t="shared" si="63"/>
        <v>788000</v>
      </c>
      <c r="E137" s="32">
        <f t="shared" si="64"/>
        <v>788000</v>
      </c>
      <c r="F137" s="51">
        <f t="shared" si="65"/>
        <v>788000</v>
      </c>
    </row>
    <row r="138" spans="1:6" x14ac:dyDescent="0.25">
      <c r="A138" s="64" t="s">
        <v>84</v>
      </c>
      <c r="B138" s="32">
        <f>SUM(B139+B143+B146)</f>
        <v>619342.52</v>
      </c>
      <c r="C138" s="32">
        <f t="shared" ref="C138:F138" si="66">SUM(C139+C143+C146)</f>
        <v>785000</v>
      </c>
      <c r="D138" s="32">
        <f t="shared" si="66"/>
        <v>788000</v>
      </c>
      <c r="E138" s="32">
        <f t="shared" si="66"/>
        <v>788000</v>
      </c>
      <c r="F138" s="51">
        <f t="shared" si="66"/>
        <v>788000</v>
      </c>
    </row>
    <row r="139" spans="1:6" x14ac:dyDescent="0.25">
      <c r="A139" s="64" t="s">
        <v>18</v>
      </c>
      <c r="B139" s="32">
        <f>SUM(B140+B141+B142)</f>
        <v>619342.52</v>
      </c>
      <c r="C139" s="32">
        <f t="shared" ref="C139:D139" si="67">SUM(C140+C141+C142)</f>
        <v>785000</v>
      </c>
      <c r="D139" s="32">
        <f t="shared" si="67"/>
        <v>788000</v>
      </c>
      <c r="E139" s="32">
        <v>788000</v>
      </c>
      <c r="F139" s="51">
        <v>788000</v>
      </c>
    </row>
    <row r="140" spans="1:6" x14ac:dyDescent="0.25">
      <c r="A140" s="62" t="s">
        <v>90</v>
      </c>
      <c r="B140" s="36">
        <v>509887.89</v>
      </c>
      <c r="C140" s="37">
        <v>640000</v>
      </c>
      <c r="D140" s="37">
        <v>640000</v>
      </c>
      <c r="E140" s="37"/>
      <c r="F140" s="56"/>
    </row>
    <row r="141" spans="1:6" x14ac:dyDescent="0.25">
      <c r="A141" s="62" t="s">
        <v>96</v>
      </c>
      <c r="B141" s="36">
        <v>25323.11</v>
      </c>
      <c r="C141" s="37">
        <v>40000</v>
      </c>
      <c r="D141" s="37">
        <v>43000</v>
      </c>
      <c r="E141" s="37"/>
      <c r="F141" s="56"/>
    </row>
    <row r="142" spans="1:6" x14ac:dyDescent="0.25">
      <c r="A142" s="62" t="s">
        <v>91</v>
      </c>
      <c r="B142" s="36">
        <v>84131.520000000004</v>
      </c>
      <c r="C142" s="37">
        <v>105000</v>
      </c>
      <c r="D142" s="37">
        <v>105000</v>
      </c>
      <c r="E142" s="37"/>
      <c r="F142" s="56"/>
    </row>
    <row r="143" spans="1:6" x14ac:dyDescent="0.25">
      <c r="A143" s="64" t="s">
        <v>22</v>
      </c>
      <c r="B143" s="32">
        <f>SUM(B144+B145)</f>
        <v>0</v>
      </c>
      <c r="C143" s="32">
        <f t="shared" ref="C143:F143" si="68">SUM(C144+C145)</f>
        <v>0</v>
      </c>
      <c r="D143" s="32">
        <f t="shared" si="68"/>
        <v>0</v>
      </c>
      <c r="E143" s="32">
        <f t="shared" si="68"/>
        <v>0</v>
      </c>
      <c r="F143" s="51">
        <f t="shared" si="68"/>
        <v>0</v>
      </c>
    </row>
    <row r="144" spans="1:6" x14ac:dyDescent="0.25">
      <c r="A144" s="62" t="s">
        <v>87</v>
      </c>
      <c r="B144" s="36">
        <v>0</v>
      </c>
      <c r="C144" s="37"/>
      <c r="D144" s="37"/>
      <c r="E144" s="37"/>
      <c r="F144" s="56"/>
    </row>
    <row r="145" spans="1:6" x14ac:dyDescent="0.25">
      <c r="A145" s="62" t="s">
        <v>93</v>
      </c>
      <c r="B145" s="36">
        <v>0</v>
      </c>
      <c r="C145" s="37"/>
      <c r="D145" s="37"/>
      <c r="E145" s="37"/>
      <c r="F145" s="56"/>
    </row>
    <row r="146" spans="1:6" x14ac:dyDescent="0.25">
      <c r="A146" s="64" t="s">
        <v>27</v>
      </c>
      <c r="B146" s="32">
        <f>SUM(B147)</f>
        <v>0</v>
      </c>
      <c r="C146" s="32">
        <f t="shared" ref="C146:F146" si="69">SUM(C147)</f>
        <v>0</v>
      </c>
      <c r="D146" s="32">
        <f t="shared" si="69"/>
        <v>0</v>
      </c>
      <c r="E146" s="32">
        <f t="shared" si="69"/>
        <v>0</v>
      </c>
      <c r="F146" s="51">
        <f t="shared" si="69"/>
        <v>0</v>
      </c>
    </row>
    <row r="147" spans="1:6" x14ac:dyDescent="0.25">
      <c r="A147" s="94" t="s">
        <v>94</v>
      </c>
      <c r="B147" s="95">
        <v>0</v>
      </c>
      <c r="C147" s="96"/>
      <c r="D147" s="96"/>
      <c r="E147" s="96"/>
      <c r="F147" s="97"/>
    </row>
    <row r="148" spans="1:6" x14ac:dyDescent="0.25">
      <c r="A148" s="91" t="str">
        <f>'[1]posebni dio'!A143</f>
        <v>A100163A Javne potrebe iznad standarda - EU projekti</v>
      </c>
      <c r="B148" s="98">
        <f>SUM(B149)</f>
        <v>0</v>
      </c>
      <c r="C148" s="15">
        <f>SUM(C149)</f>
        <v>47289</v>
      </c>
      <c r="D148" s="98">
        <f t="shared" ref="C148:F149" si="70">SUM(D149)</f>
        <v>0</v>
      </c>
      <c r="E148" s="98">
        <f t="shared" si="70"/>
        <v>0</v>
      </c>
      <c r="F148" s="98">
        <f t="shared" si="70"/>
        <v>0</v>
      </c>
    </row>
    <row r="149" spans="1:6" x14ac:dyDescent="0.25">
      <c r="A149" s="91" t="str">
        <f>'[1]posebni dio'!A144</f>
        <v>0960 Dodatne usluge u obrazovanju</v>
      </c>
      <c r="B149" s="98">
        <f>SUM(B150)</f>
        <v>0</v>
      </c>
      <c r="C149" s="15">
        <f t="shared" si="70"/>
        <v>47289</v>
      </c>
      <c r="D149" s="98">
        <f t="shared" si="70"/>
        <v>0</v>
      </c>
      <c r="E149" s="98">
        <f t="shared" si="70"/>
        <v>0</v>
      </c>
      <c r="F149" s="98">
        <f t="shared" si="70"/>
        <v>0</v>
      </c>
    </row>
    <row r="150" spans="1:6" x14ac:dyDescent="0.25">
      <c r="A150" s="91" t="str">
        <f>'[1]posebni dio'!A145</f>
        <v>560 Pomoći - Fond EU korisnici</v>
      </c>
      <c r="B150" s="98">
        <f>SUM(B151+B154+B158)</f>
        <v>0</v>
      </c>
      <c r="C150" s="15">
        <f>SUM(C151+C154+C158)</f>
        <v>47289</v>
      </c>
      <c r="D150" s="98">
        <f t="shared" ref="D150:F150" si="71">SUM(D151+D154+D158)</f>
        <v>0</v>
      </c>
      <c r="E150" s="98">
        <f t="shared" si="71"/>
        <v>0</v>
      </c>
      <c r="F150" s="98">
        <f t="shared" si="71"/>
        <v>0</v>
      </c>
    </row>
    <row r="151" spans="1:6" x14ac:dyDescent="0.25">
      <c r="A151" s="91" t="str">
        <f>'[1]posebni dio'!A147</f>
        <v>31 Rashodi za zaposlene</v>
      </c>
      <c r="B151" s="98">
        <f>SUM(B152+B153)</f>
        <v>0</v>
      </c>
      <c r="C151" s="15">
        <f t="shared" ref="C151:F151" si="72">SUM(C152+C153)</f>
        <v>3250</v>
      </c>
      <c r="D151" s="98">
        <f t="shared" si="72"/>
        <v>0</v>
      </c>
      <c r="E151" s="98">
        <f t="shared" si="72"/>
        <v>0</v>
      </c>
      <c r="F151" s="98">
        <f t="shared" si="72"/>
        <v>0</v>
      </c>
    </row>
    <row r="152" spans="1:6" x14ac:dyDescent="0.25">
      <c r="A152" s="91" t="str">
        <f>'[1]posebni dio'!A148</f>
        <v>311 Plaće (Bruto)</v>
      </c>
      <c r="B152" s="98"/>
      <c r="C152" s="15">
        <v>2790</v>
      </c>
      <c r="D152" s="98"/>
      <c r="E152" s="98"/>
      <c r="F152" s="98"/>
    </row>
    <row r="153" spans="1:6" x14ac:dyDescent="0.25">
      <c r="A153" s="91" t="str">
        <f>'[1]posebni dio'!A150</f>
        <v>313 Doprinosi na plaće</v>
      </c>
      <c r="B153" s="98"/>
      <c r="C153" s="15">
        <v>460</v>
      </c>
      <c r="D153" s="98"/>
      <c r="E153" s="98"/>
      <c r="F153" s="98"/>
    </row>
    <row r="154" spans="1:6" x14ac:dyDescent="0.25">
      <c r="A154" s="91" t="str">
        <f>'[1]posebni dio'!A152</f>
        <v>32 Materijalni rashodi</v>
      </c>
      <c r="B154" s="98">
        <f>SUM(B155+B156+B157)</f>
        <v>0</v>
      </c>
      <c r="C154" s="15">
        <f t="shared" ref="C154:F154" si="73">SUM(C155+C156+C157)</f>
        <v>29039</v>
      </c>
      <c r="D154" s="98">
        <f t="shared" si="73"/>
        <v>0</v>
      </c>
      <c r="E154" s="98">
        <f t="shared" si="73"/>
        <v>0</v>
      </c>
      <c r="F154" s="98">
        <f t="shared" si="73"/>
        <v>0</v>
      </c>
    </row>
    <row r="155" spans="1:6" x14ac:dyDescent="0.25">
      <c r="A155" s="91" t="str">
        <f>'[1]posebni dio'!A153</f>
        <v>321 Naknade troškova zaposlenima</v>
      </c>
      <c r="B155" s="98"/>
      <c r="C155" s="15">
        <v>16000</v>
      </c>
      <c r="D155" s="98"/>
      <c r="E155" s="98"/>
      <c r="F155" s="98"/>
    </row>
    <row r="156" spans="1:6" x14ac:dyDescent="0.25">
      <c r="A156" s="91" t="str">
        <f>'[1]posebni dio'!A155</f>
        <v>323 Rashodi za usluge</v>
      </c>
      <c r="B156" s="98"/>
      <c r="C156" s="15">
        <v>8039</v>
      </c>
      <c r="D156" s="98"/>
      <c r="E156" s="98"/>
      <c r="F156" s="98"/>
    </row>
    <row r="157" spans="1:6" x14ac:dyDescent="0.25">
      <c r="A157" s="91" t="str">
        <f>'[1]posebni dio'!A158</f>
        <v>329 Ostali nespomenuti rashodi poslovanja</v>
      </c>
      <c r="B157" s="98"/>
      <c r="C157" s="15">
        <v>5000</v>
      </c>
      <c r="D157" s="98"/>
      <c r="E157" s="98"/>
      <c r="F157" s="98"/>
    </row>
    <row r="158" spans="1:6" x14ac:dyDescent="0.25">
      <c r="A158" s="91" t="str">
        <f>'[1]posebni dio'!A160</f>
        <v>38 Rashodi za donacije, kazne, štete i kap.pomoći</v>
      </c>
      <c r="B158" s="98">
        <f>SUM(B159)</f>
        <v>0</v>
      </c>
      <c r="C158" s="15">
        <v>15000</v>
      </c>
      <c r="D158" s="98">
        <f t="shared" ref="D158:F158" si="74">SUM(D159)</f>
        <v>0</v>
      </c>
      <c r="E158" s="98">
        <f t="shared" si="74"/>
        <v>0</v>
      </c>
      <c r="F158" s="98">
        <f t="shared" si="74"/>
        <v>0</v>
      </c>
    </row>
    <row r="159" spans="1:6" x14ac:dyDescent="0.25">
      <c r="A159" s="91" t="str">
        <f>'[1]posebni dio'!A161</f>
        <v>381 Tekuće donacije</v>
      </c>
      <c r="B159" s="98"/>
      <c r="C159" s="15"/>
      <c r="D159" s="98"/>
      <c r="E159" s="98"/>
      <c r="F159" s="98"/>
    </row>
    <row r="160" spans="1:6" x14ac:dyDescent="0.25">
      <c r="C160" s="99"/>
    </row>
  </sheetData>
  <mergeCells count="9">
    <mergeCell ref="A2:F2"/>
    <mergeCell ref="A3:F3"/>
    <mergeCell ref="A4:F4"/>
    <mergeCell ref="F8:F9"/>
    <mergeCell ref="B6:C6"/>
    <mergeCell ref="B8:B9"/>
    <mergeCell ref="C8:C9"/>
    <mergeCell ref="D8:D9"/>
    <mergeCell ref="E8:E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 I</vt:lpstr>
      <vt:lpstr>opći dio II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2025-09-22T08:17:38Z</cp:lastPrinted>
  <dcterms:created xsi:type="dcterms:W3CDTF">2022-03-15T10:10:38Z</dcterms:created>
  <dcterms:modified xsi:type="dcterms:W3CDTF">2025-09-22T08:20:29Z</dcterms:modified>
</cp:coreProperties>
</file>